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09"/>
  <workbookPr/>
  <mc:AlternateContent xmlns:mc="http://schemas.openxmlformats.org/markup-compatibility/2006">
    <mc:Choice Requires="x15">
      <x15ac:absPath xmlns:x15ac="http://schemas.microsoft.com/office/spreadsheetml/2010/11/ac" url="/Users/Shaun/Downloads/"/>
    </mc:Choice>
  </mc:AlternateContent>
  <xr:revisionPtr revIDLastSave="0" documentId="13_ncr:1_{FEEB64D6-6880-BC40-AB33-5C57E7589B1F}" xr6:coauthVersionLast="47" xr6:coauthVersionMax="47" xr10:uidLastSave="{00000000-0000-0000-0000-000000000000}"/>
  <bookViews>
    <workbookView xWindow="13040" yWindow="3120" windowWidth="37740" windowHeight="23960" tabRatio="645" activeTab="3" xr2:uid="{00000000-000D-0000-FFFF-FFFF00000000}"/>
  </bookViews>
  <sheets>
    <sheet name="GPL Application" sheetId="3" state="hidden" r:id="rId1"/>
    <sheet name="Flying Account" sheetId="5" state="hidden" r:id="rId2"/>
    <sheet name="Flights" sheetId="6" state="hidden" r:id="rId3"/>
    <sheet name="Booking Form" sheetId="7" r:id="rId4"/>
    <sheet name="Sheet1" sheetId="8" state="hidden" r:id="rId5"/>
    <sheet name="Sheet2" sheetId="9" state="hidden" r:id="rId6"/>
  </sheets>
  <definedNames>
    <definedName name="_Toc76984162" localSheetId="0">'GPL Application'!$B$6</definedName>
    <definedName name="_Toc78770384" localSheetId="0">'GPL Application'!$B$6</definedName>
    <definedName name="_xlnm.Print_Area" localSheetId="3">'Booking Form'!$A$1:$J$60</definedName>
    <definedName name="_xlnm.Print_Area" localSheetId="2">Flights!$A$1:$M$34</definedName>
    <definedName name="_xlnm.Print_Area" localSheetId="0">'GPL Application'!$A$1:$R$94</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5" i="7" l="1"/>
  <c r="A7" i="6"/>
  <c r="C25" i="7"/>
  <c r="A13" i="5"/>
  <c r="C26" i="7"/>
  <c r="C27" i="7"/>
  <c r="A15" i="5"/>
  <c r="C28" i="7"/>
  <c r="H10" i="6"/>
  <c r="I10" i="6"/>
  <c r="L10" i="6"/>
  <c r="H11" i="6"/>
  <c r="L11" i="6"/>
  <c r="I11" i="6"/>
  <c r="H12" i="6"/>
  <c r="L12" i="6"/>
  <c r="I12" i="6"/>
  <c r="H13" i="6"/>
  <c r="L13" i="6"/>
  <c r="I13" i="6"/>
  <c r="H14" i="6"/>
  <c r="I14" i="6"/>
  <c r="L14" i="6"/>
  <c r="H15" i="6"/>
  <c r="I15" i="6"/>
  <c r="L15" i="6"/>
  <c r="H16" i="6"/>
  <c r="L16" i="6"/>
  <c r="I16" i="6"/>
  <c r="H17" i="6"/>
  <c r="L17" i="6"/>
  <c r="I17" i="6"/>
  <c r="H18" i="6"/>
  <c r="I18" i="6"/>
  <c r="L18" i="6"/>
  <c r="H19" i="6"/>
  <c r="I19" i="6"/>
  <c r="L19" i="6"/>
  <c r="H20" i="6"/>
  <c r="L20" i="6"/>
  <c r="I20" i="6"/>
  <c r="H21" i="6"/>
  <c r="L21" i="6"/>
  <c r="I21" i="6"/>
  <c r="H22" i="6"/>
  <c r="I22" i="6"/>
  <c r="L22" i="6"/>
  <c r="H23" i="6"/>
  <c r="I23" i="6"/>
  <c r="L23" i="6"/>
  <c r="H24" i="6"/>
  <c r="L24" i="6"/>
  <c r="I24" i="6"/>
  <c r="H25" i="6"/>
  <c r="L25" i="6"/>
  <c r="I25" i="6"/>
  <c r="H26" i="6"/>
  <c r="I26" i="6"/>
  <c r="L26" i="6"/>
  <c r="H27" i="6"/>
  <c r="I27" i="6"/>
  <c r="L27" i="6"/>
  <c r="H28" i="6"/>
  <c r="L28" i="6"/>
  <c r="I28" i="6"/>
  <c r="H29" i="6"/>
  <c r="L29" i="6"/>
  <c r="I29" i="6"/>
  <c r="H30" i="6"/>
  <c r="I30" i="6"/>
  <c r="L30" i="6"/>
  <c r="H31" i="6"/>
  <c r="I31" i="6"/>
  <c r="L31" i="6"/>
  <c r="H32" i="6"/>
  <c r="L32" i="6"/>
  <c r="I32" i="6"/>
  <c r="H33" i="6"/>
  <c r="L33" i="6"/>
  <c r="I33" i="6"/>
  <c r="I34" i="6"/>
  <c r="C29" i="5"/>
  <c r="D25" i="5"/>
  <c r="D26" i="5"/>
  <c r="D27" i="5"/>
  <c r="D28" i="5"/>
  <c r="A29" i="5"/>
  <c r="E42" i="5"/>
  <c r="D42" i="5"/>
  <c r="C42" i="5"/>
  <c r="E16" i="3"/>
  <c r="E17" i="3"/>
  <c r="M18" i="3"/>
  <c r="M19" i="3"/>
  <c r="M20" i="3"/>
  <c r="M24" i="3"/>
  <c r="E28" i="3"/>
  <c r="E29" i="3"/>
  <c r="E33" i="3"/>
  <c r="M33" i="3"/>
  <c r="E34" i="3"/>
  <c r="E37" i="3"/>
  <c r="E38" i="3"/>
  <c r="M38" i="3"/>
  <c r="E39" i="3"/>
  <c r="H43" i="3"/>
  <c r="H34" i="6"/>
  <c r="A24" i="5"/>
  <c r="A16" i="5"/>
  <c r="A14" i="5"/>
  <c r="A12" i="5"/>
  <c r="A20" i="5"/>
  <c r="A23" i="5"/>
  <c r="A21" i="5"/>
  <c r="B24" i="5"/>
  <c r="C24" i="5"/>
  <c r="A19" i="5"/>
  <c r="B21" i="5"/>
  <c r="D21" i="5"/>
  <c r="D31" i="5"/>
  <c r="B20" i="5"/>
  <c r="C20" i="5"/>
  <c r="D41" i="5"/>
  <c r="C41" i="5"/>
  <c r="C40" i="5"/>
  <c r="C31" i="5"/>
  <c r="E41" i="5"/>
  <c r="E40" i="5"/>
  <c r="C43" i="5"/>
  <c r="D40" i="5"/>
  <c r="D43" i="5"/>
  <c r="E43" i="5"/>
</calcChain>
</file>

<file path=xl/sharedStrings.xml><?xml version="1.0" encoding="utf-8"?>
<sst xmlns="http://schemas.openxmlformats.org/spreadsheetml/2006/main" count="282" uniqueCount="161">
  <si>
    <t>Duo Discus</t>
  </si>
  <si>
    <t xml:space="preserve"> </t>
  </si>
  <si>
    <t>Glider</t>
  </si>
  <si>
    <t xml:space="preserve">  </t>
  </si>
  <si>
    <r>
      <t xml:space="preserve">Tel:011827 9330/Fax 086 577 3526 </t>
    </r>
    <r>
      <rPr>
        <sz val="8"/>
        <rFont val="Calibri"/>
        <family val="2"/>
      </rPr>
      <t>‖</t>
    </r>
    <r>
      <rPr>
        <sz val="8"/>
        <rFont val="Times New Roman"/>
        <family val="1"/>
      </rPr>
      <t xml:space="preserve"> Hangar 50, Hurricane Rd, Rand Airport, Germiston. </t>
    </r>
    <r>
      <rPr>
        <sz val="8"/>
        <rFont val="Calibri"/>
        <family val="2"/>
      </rPr>
      <t>‖</t>
    </r>
    <r>
      <rPr>
        <sz val="8"/>
        <rFont val="Times New Roman"/>
        <family val="1"/>
      </rPr>
      <t xml:space="preserve"> Email: info@raasa.co.za</t>
    </r>
  </si>
  <si>
    <t>Request for Certificate of Recognition of Foreign Glider Pilot's Licence.</t>
  </si>
  <si>
    <t>(SSSA Sanctioned Contest and Non-Contest events only)</t>
  </si>
  <si>
    <t>Requirements for Application</t>
  </si>
  <si>
    <t>1. Copy of Original Glider Pilot Licence</t>
  </si>
  <si>
    <t>2. Copy of Medical Examination</t>
  </si>
  <si>
    <t>3. Copy of last two pages of Pilots Logbook</t>
  </si>
  <si>
    <t>4. SSSA Membership Fees</t>
  </si>
  <si>
    <t>Applicant Pilot Information</t>
  </si>
  <si>
    <t>Surname</t>
  </si>
  <si>
    <t>First Names</t>
  </si>
  <si>
    <t>Passport Number</t>
  </si>
  <si>
    <t>Date of Birth</t>
  </si>
  <si>
    <t>Licence Type</t>
  </si>
  <si>
    <t>Glider Pilot Licence</t>
  </si>
  <si>
    <t>Country of Issue</t>
  </si>
  <si>
    <t>Licence Number</t>
  </si>
  <si>
    <t>Expiry Date</t>
  </si>
  <si>
    <t xml:space="preserve">Licence type </t>
  </si>
  <si>
    <t>to be Validated</t>
  </si>
  <si>
    <t>Ratings</t>
  </si>
  <si>
    <t>Experience</t>
  </si>
  <si>
    <t>Winch Launch</t>
  </si>
  <si>
    <t>No</t>
  </si>
  <si>
    <t>Total Hours</t>
  </si>
  <si>
    <t>Aero Tow Launch</t>
  </si>
  <si>
    <t>Yes</t>
  </si>
  <si>
    <t>Solo Hours</t>
  </si>
  <si>
    <t>Self Launch</t>
  </si>
  <si>
    <t xml:space="preserve">                                                                                                                            </t>
  </si>
  <si>
    <t>Applicant's Gliding Club</t>
  </si>
  <si>
    <t>Applicant' s home address.</t>
  </si>
  <si>
    <t>Postal Code</t>
  </si>
  <si>
    <t>Country</t>
  </si>
  <si>
    <t>Applicants address in SA</t>
  </si>
  <si>
    <t>Soaring Safaris, New Tempe Airfield, Kenilworth, Bloemfontein</t>
  </si>
  <si>
    <t>Province</t>
  </si>
  <si>
    <t>Freestate</t>
  </si>
  <si>
    <t>Pilot's Tel Number</t>
  </si>
  <si>
    <t>Pilot's Cellular Number</t>
  </si>
  <si>
    <t>Pilot's Fax Number</t>
  </si>
  <si>
    <t>Pilot's Email Address</t>
  </si>
  <si>
    <t>Next of Kin</t>
  </si>
  <si>
    <t>Name</t>
  </si>
  <si>
    <t>Relationship</t>
  </si>
  <si>
    <t>Father</t>
  </si>
  <si>
    <t>Contact Number</t>
  </si>
  <si>
    <t>Email Address</t>
  </si>
  <si>
    <t>Address</t>
  </si>
  <si>
    <t>Signature of Applicant Pilot</t>
  </si>
  <si>
    <t>Name in Block Capital</t>
  </si>
  <si>
    <t>Date</t>
  </si>
  <si>
    <t>Signature of Host Club's CFI</t>
  </si>
  <si>
    <t>Richard Bradley/J Mclauchlan</t>
  </si>
  <si>
    <t>Host Gliding Club</t>
  </si>
  <si>
    <t>The International Gliding Club of South Africa - Soaring Safaris - Bloemfontein</t>
  </si>
  <si>
    <r>
      <t>NB:-</t>
    </r>
    <r>
      <rPr>
        <sz val="10"/>
        <rFont val="Times New Roman"/>
        <family val="1"/>
      </rPr>
      <t xml:space="preserve"> The validity of this Certificate of Recognition is </t>
    </r>
    <r>
      <rPr>
        <b/>
        <sz val="10"/>
        <rFont val="Times New Roman"/>
        <family val="1"/>
      </rPr>
      <t xml:space="preserve">90 days </t>
    </r>
    <r>
      <rPr>
        <sz val="10"/>
        <rFont val="Times New Roman"/>
        <family val="1"/>
      </rPr>
      <t xml:space="preserve">from the date of signature or the expiry date of the pilot's </t>
    </r>
  </si>
  <si>
    <t>foreign licence, which ever occurs first.</t>
  </si>
  <si>
    <t>A copy of the completed form must be retained for inspection by The SSSA National</t>
  </si>
  <si>
    <t>jcadriaan@gmail.com</t>
  </si>
  <si>
    <t>Operations Manager</t>
  </si>
  <si>
    <t>A Copy of the completed form must be sent to RAASA within 48 hrs of the date of</t>
  </si>
  <si>
    <t>info@raasa.co.za</t>
  </si>
  <si>
    <t>signature.</t>
  </si>
  <si>
    <t>RA GPL09</t>
  </si>
  <si>
    <t>7th Oct 2013</t>
  </si>
  <si>
    <t>Page 1of 1</t>
  </si>
  <si>
    <t>The International Gliding Club of South Africa</t>
  </si>
  <si>
    <t>Fax</t>
  </si>
  <si>
    <t>Invoice</t>
  </si>
  <si>
    <t>IGCSA-9001</t>
  </si>
  <si>
    <t>TO:</t>
  </si>
  <si>
    <t>Description</t>
  </si>
  <si>
    <t>Euro</t>
  </si>
  <si>
    <t>Rand</t>
  </si>
  <si>
    <t>SSSA Affiliation &amp; Temporary GPL</t>
  </si>
  <si>
    <t>Glider Hire</t>
  </si>
  <si>
    <t>Excess Insurance for the glider</t>
  </si>
  <si>
    <t>Road retrieve 22 km @ R5.00/km</t>
  </si>
  <si>
    <t>Road retrieve 102 km @ R5.00/km</t>
  </si>
  <si>
    <t>Road retrieve 12 km @ R5.00/km</t>
  </si>
  <si>
    <t>Road retrieve 44 km @ R5.00/km</t>
  </si>
  <si>
    <t>Aero Tows as per attached schedule</t>
  </si>
  <si>
    <t>Clothing</t>
  </si>
  <si>
    <t xml:space="preserve">Total </t>
  </si>
  <si>
    <t>Today's exchange rates taken from www.xe.com</t>
  </si>
  <si>
    <t>Payment - Cash Euros</t>
  </si>
  <si>
    <t>Payment - Cash Rands</t>
  </si>
  <si>
    <t>Payment - Cash GBP</t>
  </si>
  <si>
    <t>Payment - Bank Transfer</t>
  </si>
  <si>
    <t>Payment - Credit Card</t>
  </si>
  <si>
    <t xml:space="preserve">Total Euros due in all currencies </t>
  </si>
  <si>
    <t xml:space="preserve">Total Rand due in all currencies </t>
  </si>
  <si>
    <t xml:space="preserve">Total GBP due in all currencies </t>
  </si>
  <si>
    <t xml:space="preserve">Balance due </t>
  </si>
  <si>
    <t>The International Gliding Club of South Africa, trading as Soaring Safaris CC (CK2004/044685/23)</t>
  </si>
  <si>
    <t>New Tempe Airfield, Kennilworth, Bloemfontein, South Africa</t>
  </si>
  <si>
    <t>Mobile: +27 (0)83 280 1028    Email rbradley@telkomsa.net</t>
  </si>
  <si>
    <t>Tug</t>
  </si>
  <si>
    <t>Launch Time</t>
  </si>
  <si>
    <t>Launch Height</t>
  </si>
  <si>
    <t>Pilot Name</t>
  </si>
  <si>
    <t>Landing Time</t>
  </si>
  <si>
    <t>Flight Duration</t>
  </si>
  <si>
    <t>Aerotow Cost</t>
  </si>
  <si>
    <t>Launch Site</t>
  </si>
  <si>
    <t>Comment</t>
  </si>
  <si>
    <t>CGY</t>
  </si>
  <si>
    <t>Anon Other</t>
  </si>
  <si>
    <t>New Tempe</t>
  </si>
  <si>
    <t>H8</t>
  </si>
  <si>
    <t>Soaring Safaris Booking Form</t>
  </si>
  <si>
    <t>Flying Period Required</t>
  </si>
  <si>
    <t>First choice</t>
  </si>
  <si>
    <t>Second choice</t>
  </si>
  <si>
    <t>Date to Start Flying</t>
  </si>
  <si>
    <t>Date of Last Flight</t>
  </si>
  <si>
    <t>Ventus b 15/16.7</t>
  </si>
  <si>
    <t>JS1 Revelation 18m</t>
  </si>
  <si>
    <t>YES</t>
  </si>
  <si>
    <t>NO</t>
  </si>
  <si>
    <t>Pilot Information</t>
  </si>
  <si>
    <t>First Name</t>
  </si>
  <si>
    <t>Nick Name</t>
  </si>
  <si>
    <t>LS4</t>
  </si>
  <si>
    <t>LS7wl</t>
  </si>
  <si>
    <t>Glider Pilots Licence</t>
  </si>
  <si>
    <t>If Yes Expiry Date</t>
  </si>
  <si>
    <t>Glider Pilots Medical</t>
  </si>
  <si>
    <t>Radio Licence</t>
  </si>
  <si>
    <t>Other (private)</t>
  </si>
  <si>
    <t>Speak and Understand English</t>
  </si>
  <si>
    <t>Physical Address</t>
  </si>
  <si>
    <t>Postal Address</t>
  </si>
  <si>
    <t>Home</t>
  </si>
  <si>
    <t>Business</t>
  </si>
  <si>
    <t>Mobile</t>
  </si>
  <si>
    <t>Phone Numbers</t>
  </si>
  <si>
    <t>Gliding Experience</t>
  </si>
  <si>
    <t>Total Gliding Hours</t>
  </si>
  <si>
    <t>Hours in Last Year</t>
  </si>
  <si>
    <t>Date of Last Cross-Country Flight</t>
  </si>
  <si>
    <t>Date of Last Competition</t>
  </si>
  <si>
    <t>Home Gliding Club</t>
  </si>
  <si>
    <t>Types Flown in Last Year</t>
  </si>
  <si>
    <t>Experience Flying Types similar to type to be flown in South Africa</t>
  </si>
  <si>
    <t>Any Accidents?</t>
  </si>
  <si>
    <t>If Yes</t>
  </si>
  <si>
    <t>Date and Details of last Accident</t>
  </si>
  <si>
    <t>Where did you hear about</t>
  </si>
  <si>
    <t>Soaring Safaris?</t>
  </si>
  <si>
    <t>Next of Kin Information</t>
  </si>
  <si>
    <t>Contact Address</t>
  </si>
  <si>
    <t>Janus C</t>
  </si>
  <si>
    <t>ASW27</t>
  </si>
  <si>
    <t>Nimbus 3 25m</t>
  </si>
  <si>
    <t>LS6c-15/18m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</si>
</sst>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quot;€ &quot;#,##0.00"/>
    <numFmt numFmtId="169" formatCode="dd\ mmmm\ yyyy;@"/>
    <numFmt numFmtId="170" formatCode="\€#,##0.00"/>
    <numFmt numFmtId="171" formatCode="\R#,##0.00"/>
    <numFmt numFmtId="172" formatCode="[$£-809]#,##0.00"/>
    <numFmt numFmtId="173" formatCode="\€#,##0.00000"/>
    <numFmt numFmtId="174" formatCode="\R#,##0.0000"/>
    <numFmt numFmtId="175" formatCode="[$€-2]\ #,##0.00"/>
    <numFmt numFmtId="176" formatCode="hh:mm;@"/>
  </numFmts>
  <fonts count="11" x14ac:knownFonts="1">
    <font>
      <sz val="10"/>
      <name val="Times New Roman"/>
      <family val="1"/>
    </font>
    <font>
      <sz val="10"/>
      <name val="Arial"/>
      <family val="2"/>
    </font>
    <font>
      <sz val="18"/>
      <name val="Times New Roman"/>
      <family val="1"/>
    </font>
    <font>
      <sz val="14"/>
      <name val="Times New Roman"/>
      <family val="1"/>
    </font>
    <font>
      <u/>
      <sz val="10"/>
      <color indexed="12"/>
      <name val="Times New Roman"/>
      <family val="1"/>
    </font>
    <font>
      <sz val="8"/>
      <name val="Times New Roman"/>
      <family val="1"/>
    </font>
    <font>
      <sz val="8"/>
      <name val="Arial"/>
      <family val="2"/>
    </font>
    <font>
      <sz val="9"/>
      <name val="Times New Roman"/>
      <family val="1"/>
    </font>
    <font>
      <sz val="8"/>
      <name val="Calibri"/>
      <family val="2"/>
    </font>
    <font>
      <b/>
      <sz val="10"/>
      <name val="Times New Roman"/>
      <family val="1"/>
    </font>
    <font>
      <sz val="20"/>
      <name val="Times New Roman"/>
      <family val="1"/>
    </font>
  </fonts>
  <fills count="8">
    <fill>
      <patternFill patternType="none"/>
    </fill>
    <fill>
      <patternFill patternType="gray125"/>
    </fill>
    <fill>
      <patternFill patternType="solid">
        <fgColor indexed="55"/>
        <bgColor indexed="23"/>
      </patternFill>
    </fill>
    <fill>
      <patternFill patternType="solid">
        <fgColor indexed="22"/>
        <bgColor indexed="31"/>
      </patternFill>
    </fill>
    <fill>
      <patternFill patternType="solid">
        <fgColor indexed="44"/>
        <bgColor indexed="31"/>
      </patternFill>
    </fill>
    <fill>
      <patternFill patternType="solid">
        <fgColor indexed="31"/>
        <bgColor indexed="22"/>
      </patternFill>
    </fill>
    <fill>
      <patternFill patternType="solid">
        <fgColor indexed="9"/>
        <bgColor indexed="26"/>
      </patternFill>
    </fill>
    <fill>
      <patternFill patternType="solid">
        <fgColor theme="0" tint="-0.249977111117893"/>
        <bgColor indexed="23"/>
      </patternFill>
    </fill>
  </fills>
  <borders count="63">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top/>
      <bottom style="thin">
        <color indexed="8"/>
      </bottom>
      <diagonal/>
    </border>
    <border>
      <left/>
      <right/>
      <top/>
      <bottom style="medium">
        <color indexed="8"/>
      </bottom>
      <diagonal/>
    </border>
    <border>
      <left style="medium">
        <color indexed="8"/>
      </left>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top/>
      <bottom/>
      <diagonal/>
    </border>
    <border>
      <left style="thin">
        <color indexed="8"/>
      </left>
      <right/>
      <top/>
      <bottom style="thin">
        <color indexed="8"/>
      </bottom>
      <diagonal/>
    </border>
    <border>
      <left/>
      <right style="thin">
        <color indexed="8"/>
      </right>
      <top/>
      <bottom style="thin">
        <color indexed="8"/>
      </bottom>
      <diagonal/>
    </border>
    <border>
      <left style="medium">
        <color indexed="8"/>
      </left>
      <right/>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diagonalUp="1" diagonalDown="1">
      <left style="medium">
        <color indexed="8"/>
      </left>
      <right style="thin">
        <color indexed="8"/>
      </right>
      <top style="medium">
        <color indexed="8"/>
      </top>
      <bottom style="thin">
        <color indexed="8"/>
      </bottom>
      <diagonal style="thin">
        <color indexed="55"/>
      </diagonal>
    </border>
    <border>
      <left style="thin">
        <color indexed="8"/>
      </left>
      <right style="medium">
        <color indexed="8"/>
      </right>
      <top style="medium">
        <color indexed="8"/>
      </top>
      <bottom style="thin">
        <color indexed="8"/>
      </bottom>
      <diagonal/>
    </border>
    <border>
      <left style="medium">
        <color indexed="8"/>
      </left>
      <right style="thin">
        <color indexed="8"/>
      </right>
      <top/>
      <bottom style="thin">
        <color indexed="8"/>
      </bottom>
      <diagonal/>
    </border>
    <border>
      <left style="medium">
        <color indexed="8"/>
      </left>
      <right style="thin">
        <color indexed="8"/>
      </right>
      <top style="thin">
        <color indexed="8"/>
      </top>
      <bottom style="thin">
        <color indexed="8"/>
      </bottom>
      <diagonal/>
    </border>
    <border diagonalUp="1" diagonalDown="1">
      <left style="thin">
        <color indexed="8"/>
      </left>
      <right style="medium">
        <color indexed="8"/>
      </right>
      <top style="thin">
        <color indexed="8"/>
      </top>
      <bottom style="thin">
        <color indexed="8"/>
      </bottom>
      <diagonal style="thin">
        <color indexed="55"/>
      </diagonal>
    </border>
    <border diagonalUp="1" diagonalDown="1">
      <left style="medium">
        <color indexed="8"/>
      </left>
      <right style="thin">
        <color indexed="8"/>
      </right>
      <top style="thin">
        <color indexed="8"/>
      </top>
      <bottom style="thin">
        <color indexed="8"/>
      </bottom>
      <diagonal style="thin">
        <color indexed="55"/>
      </diagonal>
    </border>
    <border>
      <left style="thin">
        <color indexed="8"/>
      </left>
      <right style="medium">
        <color indexed="8"/>
      </right>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 diagonalUp="1" diagonalDown="1">
      <left style="medium">
        <color indexed="8"/>
      </left>
      <right style="thin">
        <color indexed="8"/>
      </right>
      <top style="thin">
        <color indexed="8"/>
      </top>
      <bottom style="medium">
        <color indexed="8"/>
      </bottom>
      <diagonal style="thin">
        <color indexed="55"/>
      </diagonal>
    </border>
    <border>
      <left style="thin">
        <color indexed="8"/>
      </left>
      <right style="medium">
        <color indexed="8"/>
      </right>
      <top/>
      <bottom style="medium">
        <color indexed="8"/>
      </bottom>
      <diagonal/>
    </border>
    <border diagonalUp="1" diagonalDown="1">
      <left style="thin">
        <color indexed="8"/>
      </left>
      <right style="thin">
        <color indexed="8"/>
      </right>
      <top style="medium">
        <color indexed="8"/>
      </top>
      <bottom style="thin">
        <color indexed="8"/>
      </bottom>
      <diagonal style="thin">
        <color indexed="55"/>
      </diagonal>
    </border>
    <border diagonalUp="1" diagonalDown="1">
      <left style="thin">
        <color indexed="8"/>
      </left>
      <right style="medium">
        <color indexed="8"/>
      </right>
      <top style="medium">
        <color indexed="8"/>
      </top>
      <bottom style="thin">
        <color indexed="8"/>
      </bottom>
      <diagonal style="thin">
        <color indexed="55"/>
      </diagonal>
    </border>
    <border>
      <left style="thin">
        <color indexed="8"/>
      </left>
      <right style="thin">
        <color indexed="8"/>
      </right>
      <top/>
      <bottom style="thin">
        <color indexed="8"/>
      </bottom>
      <diagonal/>
    </border>
    <border diagonalUp="1" diagonalDown="1">
      <left style="thin">
        <color indexed="8"/>
      </left>
      <right style="thin">
        <color indexed="8"/>
      </right>
      <top style="thin">
        <color indexed="8"/>
      </top>
      <bottom style="thin">
        <color indexed="8"/>
      </bottom>
      <diagonal style="thin">
        <color indexed="55"/>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top style="medium">
        <color indexed="8"/>
      </top>
      <bottom/>
      <diagonal/>
    </border>
    <border>
      <left style="thin">
        <color indexed="8"/>
      </left>
      <right style="thin">
        <color indexed="8"/>
      </right>
      <top style="medium">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8"/>
      </right>
      <top/>
      <bottom/>
      <diagonal/>
    </border>
    <border>
      <left style="medium">
        <color indexed="8"/>
      </left>
      <right/>
      <top style="thin">
        <color indexed="8"/>
      </top>
      <bottom style="thin">
        <color indexed="8"/>
      </bottom>
      <diagonal/>
    </border>
    <border>
      <left style="medium">
        <color indexed="8"/>
      </left>
      <right/>
      <top style="thin">
        <color indexed="8"/>
      </top>
      <bottom style="medium">
        <color indexed="8"/>
      </bottom>
      <diagonal/>
    </border>
    <border>
      <left/>
      <right style="thin">
        <color indexed="8"/>
      </right>
      <top style="thin">
        <color indexed="8"/>
      </top>
      <bottom style="medium">
        <color indexed="8"/>
      </bottom>
      <diagonal/>
    </border>
    <border>
      <left/>
      <right style="medium">
        <color indexed="8"/>
      </right>
      <top/>
      <bottom style="medium">
        <color indexed="8"/>
      </bottom>
      <diagonal/>
    </border>
    <border>
      <left style="medium">
        <color indexed="8"/>
      </left>
      <right/>
      <top style="medium">
        <color indexed="8"/>
      </top>
      <bottom style="thin">
        <color indexed="8"/>
      </bottom>
      <diagonal/>
    </border>
    <border>
      <left/>
      <right style="thin">
        <color indexed="8"/>
      </right>
      <top style="medium">
        <color indexed="8"/>
      </top>
      <bottom style="thin">
        <color indexed="8"/>
      </bottom>
      <diagonal/>
    </border>
    <border>
      <left/>
      <right style="medium">
        <color indexed="8"/>
      </right>
      <top style="thin">
        <color indexed="8"/>
      </top>
      <bottom style="thin">
        <color indexed="8"/>
      </bottom>
      <diagonal/>
    </border>
    <border>
      <left/>
      <right style="medium">
        <color indexed="8"/>
      </right>
      <top style="thin">
        <color indexed="8"/>
      </top>
      <bottom/>
      <diagonal/>
    </border>
    <border>
      <left style="medium">
        <color indexed="8"/>
      </left>
      <right/>
      <top style="thin">
        <color indexed="8"/>
      </top>
      <bottom/>
      <diagonal/>
    </border>
    <border>
      <left/>
      <right style="thin">
        <color indexed="8"/>
      </right>
      <top/>
      <bottom/>
      <diagonal/>
    </border>
    <border>
      <left style="medium">
        <color indexed="8"/>
      </left>
      <right/>
      <top/>
      <bottom style="thin">
        <color indexed="8"/>
      </bottom>
      <diagonal/>
    </border>
    <border>
      <left style="medium">
        <color indexed="8"/>
      </left>
      <right/>
      <top style="medium">
        <color indexed="8"/>
      </top>
      <bottom/>
      <diagonal/>
    </border>
    <border>
      <left/>
      <right style="thin">
        <color indexed="8"/>
      </right>
      <top style="medium">
        <color indexed="8"/>
      </top>
      <bottom/>
      <diagonal/>
    </border>
    <border>
      <left/>
      <right style="thin">
        <color indexed="8"/>
      </right>
      <top/>
      <bottom style="medium">
        <color indexed="8"/>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thin">
        <color indexed="8"/>
      </left>
      <right style="medium">
        <color indexed="8"/>
      </right>
      <top/>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diagonal/>
    </border>
  </borders>
  <cellStyleXfs count="3">
    <xf numFmtId="0" fontId="0" fillId="0" borderId="0"/>
    <xf numFmtId="0" fontId="4" fillId="0" borderId="0" applyNumberFormat="0" applyFill="0" applyBorder="0" applyAlignment="0" applyProtection="0"/>
    <xf numFmtId="0" fontId="1" fillId="0" borderId="0"/>
  </cellStyleXfs>
  <cellXfs count="220">
    <xf numFmtId="0" fontId="0" fillId="0" borderId="0" xfId="0"/>
    <xf numFmtId="0" fontId="0" fillId="0" borderId="0" xfId="0" applyAlignment="1">
      <alignment vertical="center"/>
    </xf>
    <xf numFmtId="49" fontId="0" fillId="0" borderId="0" xfId="0" applyNumberFormat="1" applyAlignment="1">
      <alignment vertical="center"/>
    </xf>
    <xf numFmtId="15"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1" xfId="0" applyBorder="1" applyAlignment="1">
      <alignment vertical="center"/>
    </xf>
    <xf numFmtId="0" fontId="0" fillId="0" borderId="1" xfId="0" applyBorder="1" applyAlignment="1">
      <alignment horizontal="left" vertical="center"/>
    </xf>
    <xf numFmtId="0" fontId="0" fillId="0" borderId="2" xfId="0" applyBorder="1" applyAlignment="1">
      <alignment vertical="center"/>
    </xf>
    <xf numFmtId="0" fontId="0" fillId="0" borderId="3" xfId="0" applyBorder="1" applyAlignment="1">
      <alignment horizontal="left" vertical="center"/>
    </xf>
    <xf numFmtId="0" fontId="5" fillId="0" borderId="0" xfId="0" applyFont="1" applyAlignment="1">
      <alignment vertical="center"/>
    </xf>
    <xf numFmtId="0" fontId="7" fillId="0" borderId="0" xfId="0" applyFont="1" applyAlignment="1">
      <alignment horizontal="left" vertical="center"/>
    </xf>
    <xf numFmtId="0" fontId="5" fillId="0" borderId="2" xfId="0" applyFont="1" applyBorder="1"/>
    <xf numFmtId="0" fontId="5" fillId="0" borderId="3" xfId="0" applyFont="1" applyBorder="1" applyAlignment="1">
      <alignment horizontal="center" vertical="center"/>
    </xf>
    <xf numFmtId="0" fontId="5" fillId="0" borderId="3" xfId="0" applyFont="1" applyBorder="1" applyAlignment="1">
      <alignment horizontal="left" vertical="center"/>
    </xf>
    <xf numFmtId="0" fontId="3" fillId="0" borderId="0" xfId="0" applyFont="1"/>
    <xf numFmtId="0" fontId="3" fillId="0" borderId="0" xfId="0" applyFont="1" applyAlignment="1">
      <alignment horizontal="center" vertical="center"/>
    </xf>
    <xf numFmtId="0" fontId="3" fillId="0" borderId="0" xfId="0" applyFont="1" applyAlignment="1">
      <alignment horizontal="left" vertical="center"/>
    </xf>
    <xf numFmtId="0" fontId="5" fillId="0" borderId="4" xfId="0" applyFont="1" applyBorder="1" applyAlignment="1">
      <alignment horizontal="left"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5" xfId="0" applyFont="1" applyBorder="1" applyAlignment="1">
      <alignment horizontal="left" vertical="center"/>
    </xf>
    <xf numFmtId="0" fontId="5" fillId="0" borderId="5"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left" vertical="center"/>
    </xf>
    <xf numFmtId="0" fontId="0" fillId="0" borderId="2" xfId="0" applyBorder="1" applyAlignment="1">
      <alignment horizontal="left" vertical="center"/>
    </xf>
    <xf numFmtId="0" fontId="0" fillId="2" borderId="1" xfId="0" applyFill="1"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3" borderId="7" xfId="0" applyFill="1" applyBorder="1" applyAlignment="1" applyProtection="1">
      <alignment horizontal="left" vertical="center"/>
      <protection locked="0"/>
    </xf>
    <xf numFmtId="0" fontId="0" fillId="3" borderId="8" xfId="0" applyFill="1" applyBorder="1" applyAlignment="1" applyProtection="1">
      <alignment horizontal="left" vertical="center"/>
      <protection locked="0"/>
    </xf>
    <xf numFmtId="0" fontId="0" fillId="3" borderId="9" xfId="0" applyFill="1" applyBorder="1" applyAlignment="1" applyProtection="1">
      <alignment horizontal="left" vertical="center"/>
      <protection locked="0"/>
    </xf>
    <xf numFmtId="169" fontId="0" fillId="2" borderId="2" xfId="0" applyNumberFormat="1" applyFill="1" applyBorder="1" applyAlignment="1">
      <alignment horizontal="left" vertical="center"/>
    </xf>
    <xf numFmtId="169" fontId="0" fillId="2" borderId="3" xfId="0" applyNumberFormat="1" applyFill="1" applyBorder="1" applyAlignment="1">
      <alignment horizontal="left" vertical="center"/>
    </xf>
    <xf numFmtId="169" fontId="0" fillId="2" borderId="10" xfId="0" applyNumberFormat="1" applyFill="1" applyBorder="1" applyAlignment="1">
      <alignment horizontal="left" vertical="center"/>
    </xf>
    <xf numFmtId="0" fontId="0" fillId="0" borderId="11" xfId="0" applyBorder="1" applyAlignment="1">
      <alignment horizontal="left" vertical="center"/>
    </xf>
    <xf numFmtId="0" fontId="0" fillId="3" borderId="12" xfId="0" applyFill="1" applyBorder="1" applyAlignment="1" applyProtection="1">
      <alignment horizontal="left" vertical="center"/>
      <protection locked="0"/>
    </xf>
    <xf numFmtId="0" fontId="0" fillId="3" borderId="4" xfId="0" applyFill="1" applyBorder="1" applyAlignment="1" applyProtection="1">
      <alignment horizontal="left" vertical="center"/>
      <protection locked="0"/>
    </xf>
    <xf numFmtId="0" fontId="0" fillId="3" borderId="13" xfId="0" applyFill="1" applyBorder="1" applyAlignment="1" applyProtection="1">
      <alignment horizontal="left" vertical="center"/>
      <protection locked="0"/>
    </xf>
    <xf numFmtId="0" fontId="0" fillId="0" borderId="14" xfId="0" applyBorder="1" applyAlignment="1">
      <alignment horizontal="left" vertical="center"/>
    </xf>
    <xf numFmtId="0" fontId="0" fillId="0" borderId="10" xfId="0" applyBorder="1" applyAlignment="1">
      <alignment horizontal="left" vertical="center"/>
    </xf>
    <xf numFmtId="0" fontId="0" fillId="2" borderId="0" xfId="0" applyFill="1" applyAlignment="1">
      <alignment horizontal="left" vertical="center"/>
    </xf>
    <xf numFmtId="0" fontId="9" fillId="0" borderId="0" xfId="0" applyFont="1" applyAlignment="1">
      <alignment horizontal="left" vertical="center"/>
    </xf>
    <xf numFmtId="0" fontId="5" fillId="0" borderId="0" xfId="0" applyFont="1" applyAlignment="1">
      <alignment horizontal="right" vertical="center"/>
    </xf>
    <xf numFmtId="164" fontId="0" fillId="0" borderId="0" xfId="0" applyNumberFormat="1" applyAlignment="1">
      <alignment vertical="center"/>
    </xf>
    <xf numFmtId="49" fontId="0" fillId="0" borderId="0" xfId="0" applyNumberFormat="1" applyAlignment="1">
      <alignment horizontal="left" vertical="center"/>
    </xf>
    <xf numFmtId="15" fontId="0" fillId="0" borderId="0" xfId="0" applyNumberFormat="1" applyAlignment="1">
      <alignment vertical="center"/>
    </xf>
    <xf numFmtId="0" fontId="0" fillId="0" borderId="15" xfId="0" applyBorder="1" applyAlignment="1">
      <alignment horizontal="center" vertical="center"/>
    </xf>
    <xf numFmtId="0" fontId="0" fillId="0" borderId="16" xfId="0" applyBorder="1" applyAlignment="1">
      <alignment vertical="center"/>
    </xf>
    <xf numFmtId="164" fontId="0" fillId="0" borderId="15" xfId="0" applyNumberFormat="1" applyBorder="1" applyAlignment="1">
      <alignment horizontal="center" vertical="center"/>
    </xf>
    <xf numFmtId="164" fontId="0" fillId="0" borderId="17" xfId="0" applyNumberFormat="1" applyBorder="1" applyAlignment="1">
      <alignment horizontal="center" vertical="center"/>
    </xf>
    <xf numFmtId="15" fontId="0" fillId="0" borderId="18" xfId="0" applyNumberFormat="1" applyBorder="1" applyAlignment="1">
      <alignment horizontal="center" vertical="center"/>
    </xf>
    <xf numFmtId="0" fontId="0" fillId="0" borderId="19" xfId="0" applyBorder="1" applyAlignment="1">
      <alignment vertical="center"/>
    </xf>
    <xf numFmtId="170" fontId="0" fillId="0" borderId="20" xfId="0" applyNumberFormat="1" applyBorder="1" applyAlignment="1">
      <alignment vertical="center"/>
    </xf>
    <xf numFmtId="171" fontId="0" fillId="0" borderId="21" xfId="0" applyNumberFormat="1" applyBorder="1" applyAlignment="1">
      <alignment vertical="center"/>
    </xf>
    <xf numFmtId="172" fontId="0" fillId="0" borderId="0" xfId="0" applyNumberFormat="1" applyAlignment="1">
      <alignment vertical="center"/>
    </xf>
    <xf numFmtId="15" fontId="0" fillId="0" borderId="22" xfId="0" applyNumberFormat="1" applyBorder="1" applyAlignment="1">
      <alignment horizontal="center" vertical="center"/>
    </xf>
    <xf numFmtId="170" fontId="0" fillId="0" borderId="23" xfId="0" applyNumberFormat="1" applyBorder="1" applyAlignment="1">
      <alignment vertical="center"/>
    </xf>
    <xf numFmtId="171" fontId="0" fillId="0" borderId="24" xfId="0" applyNumberFormat="1" applyBorder="1" applyAlignment="1">
      <alignment vertical="center"/>
    </xf>
    <xf numFmtId="170" fontId="0" fillId="0" borderId="25" xfId="0" applyNumberFormat="1" applyBorder="1" applyAlignment="1">
      <alignment vertical="center"/>
    </xf>
    <xf numFmtId="171" fontId="0" fillId="0" borderId="26" xfId="0" applyNumberFormat="1" applyBorder="1" applyAlignment="1">
      <alignment vertical="center"/>
    </xf>
    <xf numFmtId="15" fontId="0" fillId="0" borderId="23" xfId="0" applyNumberFormat="1" applyBorder="1" applyAlignment="1">
      <alignment horizontal="center" vertical="center"/>
    </xf>
    <xf numFmtId="0" fontId="0" fillId="0" borderId="2" xfId="0" applyBorder="1"/>
    <xf numFmtId="170" fontId="0" fillId="0" borderId="25" xfId="0" applyNumberFormat="1" applyBorder="1"/>
    <xf numFmtId="171" fontId="0" fillId="0" borderId="27" xfId="0" applyNumberFormat="1" applyBorder="1"/>
    <xf numFmtId="15" fontId="0" fillId="0" borderId="28" xfId="0" applyNumberFormat="1" applyBorder="1" applyAlignment="1">
      <alignment horizontal="center" vertical="center"/>
    </xf>
    <xf numFmtId="0" fontId="0" fillId="0" borderId="29" xfId="0" applyBorder="1" applyAlignment="1">
      <alignment vertical="center"/>
    </xf>
    <xf numFmtId="170" fontId="0" fillId="0" borderId="30" xfId="0" applyNumberFormat="1" applyBorder="1" applyAlignment="1">
      <alignment vertical="center"/>
    </xf>
    <xf numFmtId="171" fontId="0" fillId="0" borderId="31" xfId="0" applyNumberFormat="1" applyBorder="1" applyAlignment="1">
      <alignment vertical="center"/>
    </xf>
    <xf numFmtId="0" fontId="0" fillId="0" borderId="0" xfId="0" applyAlignment="1">
      <alignment horizontal="right" vertical="center"/>
    </xf>
    <xf numFmtId="170" fontId="0" fillId="0" borderId="15" xfId="0" applyNumberFormat="1" applyBorder="1" applyAlignment="1">
      <alignment vertical="center"/>
    </xf>
    <xf numFmtId="171" fontId="0" fillId="0" borderId="17" xfId="0" applyNumberFormat="1" applyBorder="1" applyAlignment="1">
      <alignment vertical="center"/>
    </xf>
    <xf numFmtId="170" fontId="0" fillId="0" borderId="0" xfId="0" applyNumberFormat="1" applyAlignment="1">
      <alignment vertical="center"/>
    </xf>
    <xf numFmtId="171" fontId="0" fillId="0" borderId="0" xfId="0" applyNumberFormat="1" applyAlignment="1">
      <alignment vertical="center"/>
    </xf>
    <xf numFmtId="15" fontId="5" fillId="0" borderId="23" xfId="0" applyNumberFormat="1" applyFont="1" applyBorder="1" applyAlignment="1">
      <alignment horizontal="center" vertical="center"/>
    </xf>
    <xf numFmtId="0" fontId="5" fillId="0" borderId="1" xfId="0" applyFont="1" applyBorder="1" applyAlignment="1">
      <alignment vertical="center"/>
    </xf>
    <xf numFmtId="173" fontId="5" fillId="0" borderId="1" xfId="0" applyNumberFormat="1" applyFont="1" applyBorder="1" applyAlignment="1">
      <alignment vertical="center"/>
    </xf>
    <xf numFmtId="174" fontId="5" fillId="0" borderId="1" xfId="0" applyNumberFormat="1" applyFont="1" applyBorder="1" applyAlignment="1">
      <alignment vertical="center"/>
    </xf>
    <xf numFmtId="172" fontId="5" fillId="0" borderId="1" xfId="0" applyNumberFormat="1" applyFont="1" applyBorder="1" applyAlignment="1">
      <alignment vertical="center"/>
    </xf>
    <xf numFmtId="170" fontId="0" fillId="0" borderId="18" xfId="0" applyNumberFormat="1" applyBorder="1" applyAlignment="1">
      <alignment vertical="center"/>
    </xf>
    <xf numFmtId="171" fontId="0" fillId="0" borderId="32" xfId="0" applyNumberFormat="1" applyBorder="1" applyAlignment="1">
      <alignment vertical="center"/>
    </xf>
    <xf numFmtId="172" fontId="0" fillId="0" borderId="33" xfId="0" applyNumberFormat="1" applyBorder="1" applyAlignment="1">
      <alignment vertical="center"/>
    </xf>
    <xf numFmtId="171" fontId="0" fillId="0" borderId="34" xfId="0" applyNumberFormat="1" applyBorder="1" applyAlignment="1">
      <alignment vertical="center"/>
    </xf>
    <xf numFmtId="172" fontId="0" fillId="0" borderId="24" xfId="0" applyNumberFormat="1" applyBorder="1" applyAlignment="1">
      <alignment vertical="center"/>
    </xf>
    <xf numFmtId="171" fontId="0" fillId="0" borderId="35" xfId="0" applyNumberFormat="1" applyBorder="1" applyAlignment="1">
      <alignment vertical="center"/>
    </xf>
    <xf numFmtId="172" fontId="0" fillId="0" borderId="27" xfId="0" applyNumberFormat="1" applyBorder="1" applyAlignment="1">
      <alignment vertical="center"/>
    </xf>
    <xf numFmtId="171" fontId="0" fillId="0" borderId="1" xfId="0" applyNumberFormat="1" applyBorder="1" applyAlignment="1">
      <alignment vertical="center"/>
    </xf>
    <xf numFmtId="170" fontId="0" fillId="0" borderId="28" xfId="0" applyNumberFormat="1" applyBorder="1" applyAlignment="1">
      <alignment vertical="center"/>
    </xf>
    <xf numFmtId="171" fontId="0" fillId="0" borderId="36" xfId="0" applyNumberFormat="1" applyBorder="1" applyAlignment="1">
      <alignment vertical="center"/>
    </xf>
    <xf numFmtId="172" fontId="0" fillId="0" borderId="37" xfId="0" applyNumberFormat="1" applyBorder="1" applyAlignment="1">
      <alignment vertical="center"/>
    </xf>
    <xf numFmtId="0" fontId="0" fillId="0" borderId="38" xfId="0" applyBorder="1" applyAlignment="1">
      <alignment horizontal="right" vertical="center"/>
    </xf>
    <xf numFmtId="164" fontId="0" fillId="0" borderId="15" xfId="0" applyNumberFormat="1" applyBorder="1" applyAlignment="1">
      <alignment vertical="center"/>
    </xf>
    <xf numFmtId="171" fontId="0" fillId="0" borderId="39" xfId="0" applyNumberFormat="1" applyBorder="1" applyAlignment="1">
      <alignment vertical="center"/>
    </xf>
    <xf numFmtId="172" fontId="0" fillId="0" borderId="17" xfId="0" applyNumberFormat="1" applyBorder="1" applyAlignment="1">
      <alignment vertical="center"/>
    </xf>
    <xf numFmtId="0" fontId="6" fillId="0" borderId="0" xfId="0" applyFont="1" applyAlignment="1">
      <alignment vertical="center"/>
    </xf>
    <xf numFmtId="0" fontId="5" fillId="0" borderId="0" xfId="2" applyFont="1" applyAlignment="1">
      <alignment horizontal="center" vertical="center"/>
    </xf>
    <xf numFmtId="0" fontId="5" fillId="0" borderId="0" xfId="2" applyFont="1" applyAlignment="1">
      <alignment vertical="center"/>
    </xf>
    <xf numFmtId="175" fontId="0" fillId="0" borderId="0" xfId="2" applyNumberFormat="1" applyFont="1" applyAlignment="1">
      <alignment horizontal="center" vertical="center"/>
    </xf>
    <xf numFmtId="0" fontId="0" fillId="0" borderId="0" xfId="2" applyFont="1" applyAlignment="1">
      <alignment vertical="center"/>
    </xf>
    <xf numFmtId="0" fontId="5" fillId="0" borderId="0" xfId="2" applyFont="1" applyAlignment="1">
      <alignment horizontal="left" vertical="center"/>
    </xf>
    <xf numFmtId="0" fontId="5" fillId="4" borderId="1" xfId="2" applyFont="1" applyFill="1" applyBorder="1" applyAlignment="1">
      <alignment horizontal="center" vertical="center" wrapText="1"/>
    </xf>
    <xf numFmtId="0" fontId="5" fillId="4" borderId="1" xfId="2" applyFont="1" applyFill="1" applyBorder="1" applyAlignment="1">
      <alignment vertical="center" wrapText="1"/>
    </xf>
    <xf numFmtId="0" fontId="5" fillId="4" borderId="1" xfId="2" applyFont="1" applyFill="1" applyBorder="1" applyAlignment="1">
      <alignment horizontal="left" vertical="center" wrapText="1"/>
    </xf>
    <xf numFmtId="175" fontId="5" fillId="4" borderId="1" xfId="2" applyNumberFormat="1" applyFont="1" applyFill="1" applyBorder="1" applyAlignment="1">
      <alignment horizontal="center" vertical="center"/>
    </xf>
    <xf numFmtId="0" fontId="0" fillId="0" borderId="11" xfId="2" applyFont="1" applyBorder="1" applyAlignment="1">
      <alignment vertical="center"/>
    </xf>
    <xf numFmtId="15" fontId="5" fillId="0" borderId="1" xfId="2" applyNumberFormat="1" applyFont="1" applyBorder="1" applyAlignment="1">
      <alignment horizontal="center" vertical="center"/>
    </xf>
    <xf numFmtId="0" fontId="5" fillId="0" borderId="1" xfId="2" applyFont="1" applyBorder="1" applyAlignment="1">
      <alignment horizontal="center" vertical="center"/>
    </xf>
    <xf numFmtId="176" fontId="5" fillId="0" borderId="1" xfId="2" applyNumberFormat="1" applyFont="1" applyBorder="1" applyAlignment="1">
      <alignment horizontal="center" vertical="center"/>
    </xf>
    <xf numFmtId="1" fontId="5" fillId="0" borderId="1" xfId="2" applyNumberFormat="1" applyFont="1" applyBorder="1" applyAlignment="1">
      <alignment horizontal="center" vertical="center"/>
    </xf>
    <xf numFmtId="0" fontId="5" fillId="0" borderId="1" xfId="2" applyFont="1" applyBorder="1" applyAlignment="1">
      <alignment horizontal="left" vertical="center"/>
    </xf>
    <xf numFmtId="175" fontId="5" fillId="0" borderId="1" xfId="2" applyNumberFormat="1" applyFont="1" applyBorder="1" applyAlignment="1">
      <alignment horizontal="center" vertical="center"/>
    </xf>
    <xf numFmtId="0" fontId="5" fillId="0" borderId="1" xfId="2" applyFont="1" applyBorder="1" applyAlignment="1">
      <alignment vertical="center"/>
    </xf>
    <xf numFmtId="3" fontId="5" fillId="0" borderId="1" xfId="2" applyNumberFormat="1" applyFont="1" applyBorder="1" applyAlignment="1">
      <alignment horizontal="center" vertical="center"/>
    </xf>
    <xf numFmtId="176" fontId="5" fillId="0" borderId="0" xfId="2" applyNumberFormat="1" applyFont="1" applyAlignment="1">
      <alignment horizontal="center" vertical="center"/>
    </xf>
    <xf numFmtId="2" fontId="5" fillId="0" borderId="1" xfId="2" applyNumberFormat="1" applyFont="1" applyBorder="1" applyAlignment="1">
      <alignment horizontal="center" vertical="center"/>
    </xf>
    <xf numFmtId="0" fontId="3" fillId="5" borderId="40" xfId="0" applyFont="1" applyFill="1" applyBorder="1" applyAlignment="1">
      <alignment vertical="center"/>
    </xf>
    <xf numFmtId="0" fontId="0" fillId="5" borderId="41" xfId="0" applyFill="1" applyBorder="1" applyAlignment="1">
      <alignment vertical="center"/>
    </xf>
    <xf numFmtId="0" fontId="0" fillId="5" borderId="42" xfId="0" applyFill="1" applyBorder="1" applyAlignment="1">
      <alignment vertical="center"/>
    </xf>
    <xf numFmtId="0" fontId="0" fillId="0" borderId="6" xfId="0" applyBorder="1" applyAlignment="1">
      <alignment vertical="center"/>
    </xf>
    <xf numFmtId="0" fontId="0" fillId="0" borderId="10"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5" xfId="0" applyBorder="1" applyAlignment="1">
      <alignment vertical="center"/>
    </xf>
    <xf numFmtId="0" fontId="0" fillId="0" borderId="47" xfId="0" applyBorder="1" applyAlignment="1">
      <alignment vertical="center"/>
    </xf>
    <xf numFmtId="0" fontId="0" fillId="0" borderId="0" xfId="0" applyAlignment="1" applyProtection="1">
      <alignment vertical="center"/>
      <protection locked="0"/>
    </xf>
    <xf numFmtId="0" fontId="0" fillId="0" borderId="48" xfId="0" applyBorder="1" applyAlignment="1">
      <alignment vertical="center"/>
    </xf>
    <xf numFmtId="0" fontId="0" fillId="0" borderId="49" xfId="0" applyBorder="1" applyAlignment="1">
      <alignment vertical="center"/>
    </xf>
    <xf numFmtId="0" fontId="0" fillId="3" borderId="2" xfId="0" applyFill="1" applyBorder="1" applyAlignment="1" applyProtection="1">
      <alignment horizontal="left" vertical="center"/>
      <protection locked="0"/>
    </xf>
    <xf numFmtId="0" fontId="0" fillId="3" borderId="3" xfId="0" applyFill="1" applyBorder="1" applyAlignment="1" applyProtection="1">
      <alignment horizontal="left" vertical="center"/>
      <protection locked="0"/>
    </xf>
    <xf numFmtId="0" fontId="0" fillId="3" borderId="50" xfId="0" applyFill="1" applyBorder="1" applyAlignment="1" applyProtection="1">
      <alignment horizontal="left" vertical="center"/>
      <protection locked="0"/>
    </xf>
    <xf numFmtId="0" fontId="0" fillId="0" borderId="8" xfId="0" applyBorder="1" applyAlignment="1">
      <alignment vertical="center"/>
    </xf>
    <xf numFmtId="0" fontId="0" fillId="0" borderId="9" xfId="0" applyBorder="1" applyAlignment="1">
      <alignment horizontal="left" vertical="center"/>
    </xf>
    <xf numFmtId="0" fontId="0" fillId="3" borderId="1" xfId="0" applyFill="1" applyBorder="1" applyAlignment="1" applyProtection="1">
      <alignment horizontal="center" vertical="center"/>
      <protection locked="0"/>
    </xf>
    <xf numFmtId="0" fontId="0" fillId="0" borderId="51" xfId="0" applyBorder="1" applyAlignment="1">
      <alignment vertical="center"/>
    </xf>
    <xf numFmtId="0" fontId="0" fillId="0" borderId="9" xfId="0" applyBorder="1" applyAlignment="1">
      <alignment vertical="center"/>
    </xf>
    <xf numFmtId="0" fontId="0" fillId="0" borderId="3"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13" xfId="0" applyBorder="1" applyAlignment="1">
      <alignment vertical="center"/>
    </xf>
    <xf numFmtId="0" fontId="0" fillId="0" borderId="50" xfId="0" applyBorder="1" applyAlignment="1">
      <alignment vertical="center"/>
    </xf>
    <xf numFmtId="0" fontId="0" fillId="0" borderId="28" xfId="0" applyBorder="1" applyAlignment="1">
      <alignment vertical="center"/>
    </xf>
    <xf numFmtId="0" fontId="0" fillId="0" borderId="41"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0" fillId="0" borderId="14" xfId="0" applyBorder="1" applyAlignment="1">
      <alignment vertical="center"/>
    </xf>
    <xf numFmtId="0" fontId="0" fillId="0" borderId="57" xfId="0" applyBorder="1" applyAlignment="1">
      <alignment vertical="center"/>
    </xf>
    <xf numFmtId="0" fontId="0" fillId="0" borderId="4" xfId="0" applyBorder="1" applyAlignment="1">
      <alignment vertical="center"/>
    </xf>
    <xf numFmtId="0" fontId="0" fillId="3" borderId="4" xfId="0" applyFill="1" applyBorder="1" applyAlignment="1">
      <alignment vertical="top" wrapText="1"/>
    </xf>
    <xf numFmtId="0" fontId="3" fillId="5" borderId="41" xfId="0" applyFont="1" applyFill="1" applyBorder="1" applyAlignment="1">
      <alignment vertical="center"/>
    </xf>
    <xf numFmtId="0" fontId="9" fillId="0" borderId="1" xfId="0" applyFont="1" applyBorder="1" applyAlignment="1">
      <alignment horizontal="left" vertical="center"/>
    </xf>
    <xf numFmtId="0" fontId="9" fillId="0" borderId="0" xfId="0" applyFont="1" applyAlignment="1">
      <alignment horizontal="center" vertical="center"/>
    </xf>
    <xf numFmtId="0" fontId="6" fillId="0" borderId="0" xfId="0" applyFont="1" applyAlignment="1">
      <alignment horizontal="center" vertical="center"/>
    </xf>
    <xf numFmtId="0" fontId="2" fillId="0" borderId="0" xfId="0" applyFont="1" applyAlignment="1">
      <alignment horizontal="center" vertical="center"/>
    </xf>
    <xf numFmtId="0" fontId="5" fillId="0" borderId="3" xfId="0" applyFont="1" applyBorder="1" applyAlignment="1">
      <alignment horizontal="center" vertical="center"/>
    </xf>
    <xf numFmtId="0" fontId="3" fillId="0" borderId="0" xfId="0" applyFont="1" applyAlignment="1">
      <alignment horizontal="center" vertical="center"/>
    </xf>
    <xf numFmtId="0" fontId="5" fillId="0" borderId="4" xfId="0" applyFont="1" applyBorder="1" applyAlignment="1">
      <alignment horizontal="center" vertical="center"/>
    </xf>
    <xf numFmtId="0" fontId="0" fillId="0" borderId="0" xfId="0" applyAlignment="1">
      <alignment horizontal="center" vertical="center"/>
    </xf>
    <xf numFmtId="0" fontId="9" fillId="0" borderId="0" xfId="0" applyFont="1" applyAlignment="1">
      <alignment horizontal="center" vertical="center"/>
    </xf>
    <xf numFmtId="0" fontId="0" fillId="0" borderId="58" xfId="0" applyBorder="1" applyAlignment="1">
      <alignment horizontal="left" vertical="center"/>
    </xf>
    <xf numFmtId="0" fontId="0" fillId="3" borderId="58" xfId="0" applyFill="1" applyBorder="1" applyAlignment="1" applyProtection="1">
      <alignment horizontal="left" vertical="center"/>
      <protection locked="0"/>
    </xf>
    <xf numFmtId="0" fontId="0" fillId="0" borderId="2" xfId="0" applyBorder="1" applyAlignment="1">
      <alignment horizontal="left" vertical="center"/>
    </xf>
    <xf numFmtId="0" fontId="0" fillId="3" borderId="1" xfId="0" applyFill="1" applyBorder="1" applyAlignment="1" applyProtection="1">
      <alignment vertical="center"/>
      <protection locked="0"/>
    </xf>
    <xf numFmtId="0" fontId="0" fillId="0" borderId="1" xfId="0" applyBorder="1" applyAlignment="1">
      <alignment horizontal="left" vertical="center"/>
    </xf>
    <xf numFmtId="0" fontId="0" fillId="3" borderId="1" xfId="0" applyFill="1" applyBorder="1" applyAlignment="1" applyProtection="1">
      <alignment horizontal="left" vertical="center"/>
      <protection locked="0"/>
    </xf>
    <xf numFmtId="169" fontId="0" fillId="3" borderId="1" xfId="1" applyNumberFormat="1" applyFont="1" applyFill="1" applyBorder="1" applyAlignment="1" applyProtection="1">
      <alignment horizontal="center" vertical="center"/>
      <protection locked="0"/>
    </xf>
    <xf numFmtId="0" fontId="0" fillId="2" borderId="1" xfId="0" applyFill="1" applyBorder="1" applyAlignment="1">
      <alignment horizontal="left" vertical="center"/>
    </xf>
    <xf numFmtId="169" fontId="0" fillId="2" borderId="1" xfId="0" applyNumberFormat="1" applyFill="1" applyBorder="1" applyAlignment="1">
      <alignment horizontal="left" vertical="center"/>
    </xf>
    <xf numFmtId="0" fontId="0" fillId="0" borderId="1" xfId="0" applyBorder="1" applyAlignment="1" applyProtection="1">
      <alignment horizontal="center" vertical="center"/>
      <protection locked="0"/>
    </xf>
    <xf numFmtId="0" fontId="0" fillId="0" borderId="1" xfId="0" applyBorder="1" applyAlignment="1">
      <alignment horizontal="center" vertical="center"/>
    </xf>
    <xf numFmtId="3" fontId="0" fillId="2" borderId="58" xfId="0" applyNumberFormat="1" applyFill="1" applyBorder="1" applyAlignment="1">
      <alignment horizontal="left" vertical="center"/>
    </xf>
    <xf numFmtId="0" fontId="0" fillId="0" borderId="50" xfId="0" applyBorder="1" applyAlignment="1">
      <alignment horizontal="center" vertical="center"/>
    </xf>
    <xf numFmtId="15" fontId="0" fillId="2" borderId="1" xfId="0" applyNumberFormat="1" applyFill="1" applyBorder="1" applyAlignment="1">
      <alignment horizontal="left" vertical="center"/>
    </xf>
    <xf numFmtId="0" fontId="0" fillId="6" borderId="1" xfId="0" applyFill="1" applyBorder="1" applyAlignment="1">
      <alignment horizontal="left" vertical="center"/>
    </xf>
    <xf numFmtId="0" fontId="0" fillId="2" borderId="2" xfId="0" applyFill="1" applyBorder="1" applyAlignment="1">
      <alignment horizontal="left" vertical="center"/>
    </xf>
    <xf numFmtId="0" fontId="0" fillId="0" borderId="3" xfId="0" applyBorder="1" applyAlignment="1">
      <alignment horizontal="left" vertical="center"/>
    </xf>
    <xf numFmtId="49" fontId="0" fillId="2" borderId="1" xfId="0" applyNumberFormat="1" applyFill="1" applyBorder="1" applyAlignment="1">
      <alignment horizontal="left" vertical="center"/>
    </xf>
    <xf numFmtId="49" fontId="0" fillId="2" borderId="58" xfId="0" applyNumberFormat="1" applyFill="1" applyBorder="1" applyAlignment="1">
      <alignment horizontal="left" vertical="center"/>
    </xf>
    <xf numFmtId="0" fontId="0" fillId="2" borderId="58" xfId="0" applyFill="1" applyBorder="1" applyAlignment="1">
      <alignment horizontal="left" vertical="center"/>
    </xf>
    <xf numFmtId="0" fontId="0" fillId="0" borderId="13" xfId="0" applyBorder="1" applyAlignment="1">
      <alignment horizontal="left" vertical="center"/>
    </xf>
    <xf numFmtId="0" fontId="9" fillId="0" borderId="58" xfId="0" applyFont="1" applyBorder="1" applyAlignment="1">
      <alignment horizontal="center" vertical="center"/>
    </xf>
    <xf numFmtId="0" fontId="9" fillId="0" borderId="1" xfId="0" applyFont="1" applyBorder="1" applyAlignment="1">
      <alignment horizontal="left" vertical="center"/>
    </xf>
    <xf numFmtId="0" fontId="9" fillId="0" borderId="1" xfId="0" applyFont="1" applyBorder="1" applyAlignment="1">
      <alignment horizontal="center" vertical="center"/>
    </xf>
    <xf numFmtId="0" fontId="3" fillId="0" borderId="1" xfId="0" applyFont="1" applyBorder="1" applyAlignment="1" applyProtection="1">
      <alignment horizontal="center" vertical="center" wrapText="1"/>
      <protection locked="0"/>
    </xf>
    <xf numFmtId="0" fontId="0" fillId="0" borderId="51" xfId="0" applyBorder="1" applyAlignment="1">
      <alignment horizontal="left" vertical="center"/>
    </xf>
    <xf numFmtId="0" fontId="9" fillId="0" borderId="58" xfId="0" applyFont="1" applyBorder="1" applyAlignment="1">
      <alignment horizontal="left" vertical="center"/>
    </xf>
    <xf numFmtId="0" fontId="0" fillId="0" borderId="34" xfId="0" applyBorder="1" applyAlignment="1">
      <alignment horizontal="left" vertical="center"/>
    </xf>
    <xf numFmtId="0" fontId="0" fillId="0" borderId="0" xfId="0" applyAlignment="1" applyProtection="1">
      <alignment horizontal="left" vertical="center"/>
      <protection locked="0"/>
    </xf>
    <xf numFmtId="15" fontId="0" fillId="0" borderId="0" xfId="0" applyNumberFormat="1" applyAlignment="1" applyProtection="1">
      <alignment horizontal="left" vertical="center"/>
      <protection locked="0"/>
    </xf>
    <xf numFmtId="0" fontId="3" fillId="0" borderId="1" xfId="0" applyFont="1" applyBorder="1" applyAlignment="1">
      <alignment horizontal="left" vertical="center"/>
    </xf>
    <xf numFmtId="0" fontId="3" fillId="0" borderId="1" xfId="0" applyFont="1" applyBorder="1" applyAlignment="1">
      <alignment horizontal="center" vertical="center"/>
    </xf>
    <xf numFmtId="0" fontId="3" fillId="0" borderId="1" xfId="0" applyFont="1" applyBorder="1" applyAlignment="1">
      <alignment horizontal="right" vertical="center"/>
    </xf>
    <xf numFmtId="0" fontId="4" fillId="0" borderId="1" xfId="1" applyNumberFormat="1" applyFill="1" applyBorder="1" applyAlignment="1" applyProtection="1">
      <alignment horizontal="left" vertical="center"/>
    </xf>
    <xf numFmtId="49" fontId="3" fillId="0" borderId="0" xfId="0" applyNumberFormat="1" applyFont="1" applyAlignment="1">
      <alignment horizontal="center" vertical="center"/>
    </xf>
    <xf numFmtId="0" fontId="10" fillId="0" borderId="0" xfId="0" applyFont="1" applyAlignment="1">
      <alignment horizontal="center" vertical="center"/>
    </xf>
    <xf numFmtId="15" fontId="0" fillId="3" borderId="1" xfId="0" applyNumberFormat="1" applyFill="1" applyBorder="1" applyAlignment="1" applyProtection="1">
      <alignment horizontal="center" vertical="center"/>
      <protection locked="0"/>
    </xf>
    <xf numFmtId="0" fontId="0" fillId="3" borderId="36" xfId="0" applyFill="1" applyBorder="1" applyAlignment="1" applyProtection="1">
      <alignment horizontal="center" vertical="center"/>
      <protection locked="0"/>
    </xf>
    <xf numFmtId="0" fontId="0" fillId="3" borderId="21" xfId="0" applyFill="1" applyBorder="1" applyAlignment="1" applyProtection="1">
      <alignment horizontal="left" vertical="center"/>
      <protection locked="0"/>
    </xf>
    <xf numFmtId="0" fontId="0" fillId="3" borderId="27" xfId="0" applyFill="1" applyBorder="1" applyAlignment="1" applyProtection="1">
      <alignment horizontal="left" vertical="center"/>
      <protection locked="0"/>
    </xf>
    <xf numFmtId="15" fontId="0" fillId="3" borderId="58" xfId="0" applyNumberFormat="1" applyFill="1" applyBorder="1" applyAlignment="1" applyProtection="1">
      <alignment horizontal="center" vertical="center"/>
      <protection locked="0"/>
    </xf>
    <xf numFmtId="0" fontId="0" fillId="0" borderId="44" xfId="0" applyBorder="1" applyAlignment="1">
      <alignment vertical="center"/>
    </xf>
    <xf numFmtId="0" fontId="0" fillId="7" borderId="1" xfId="0" applyFill="1" applyBorder="1" applyAlignment="1">
      <alignment horizontal="left" vertical="center"/>
    </xf>
    <xf numFmtId="0" fontId="0" fillId="3" borderId="59" xfId="0" applyFill="1" applyBorder="1" applyAlignment="1" applyProtection="1">
      <alignment horizontal="left" vertical="center"/>
      <protection locked="0"/>
    </xf>
    <xf numFmtId="0" fontId="0" fillId="3" borderId="60" xfId="0" applyFill="1" applyBorder="1" applyAlignment="1" applyProtection="1">
      <alignment horizontal="left" vertical="center"/>
      <protection locked="0"/>
    </xf>
    <xf numFmtId="0" fontId="0" fillId="3" borderId="26" xfId="0" applyFill="1" applyBorder="1" applyAlignment="1" applyProtection="1">
      <alignment horizontal="left" vertical="center"/>
      <protection locked="0"/>
    </xf>
    <xf numFmtId="0" fontId="4" fillId="3" borderId="27" xfId="1" applyNumberFormat="1" applyFill="1" applyBorder="1" applyAlignment="1" applyProtection="1">
      <alignment horizontal="left" vertical="center"/>
      <protection locked="0"/>
    </xf>
    <xf numFmtId="49" fontId="0" fillId="3" borderId="36" xfId="0" applyNumberFormat="1" applyFill="1" applyBorder="1" applyAlignment="1" applyProtection="1">
      <alignment horizontal="center" vertical="center"/>
      <protection locked="0"/>
    </xf>
    <xf numFmtId="49" fontId="0" fillId="3" borderId="37" xfId="0" applyNumberFormat="1" applyFill="1" applyBorder="1" applyAlignment="1" applyProtection="1">
      <alignment horizontal="center" vertical="center"/>
      <protection locked="0"/>
    </xf>
    <xf numFmtId="3" fontId="0" fillId="3" borderId="61" xfId="0" applyNumberFormat="1" applyFill="1" applyBorder="1" applyAlignment="1" applyProtection="1">
      <alignment horizontal="center" vertical="center"/>
      <protection locked="0"/>
    </xf>
    <xf numFmtId="1" fontId="0" fillId="3" borderId="1" xfId="0" applyNumberFormat="1" applyFill="1" applyBorder="1" applyAlignment="1" applyProtection="1">
      <alignment horizontal="center" vertical="center"/>
      <protection locked="0"/>
    </xf>
    <xf numFmtId="15" fontId="0" fillId="3" borderId="1" xfId="0" applyNumberFormat="1" applyFill="1" applyBorder="1" applyAlignment="1" applyProtection="1">
      <alignment horizontal="left" vertical="center"/>
      <protection locked="0"/>
    </xf>
    <xf numFmtId="0" fontId="0" fillId="3" borderId="27" xfId="0" applyFill="1" applyBorder="1" applyAlignment="1" applyProtection="1">
      <alignment vertical="top" wrapText="1"/>
      <protection locked="0"/>
    </xf>
    <xf numFmtId="0" fontId="0" fillId="0" borderId="23" xfId="0" applyBorder="1" applyAlignment="1">
      <alignment vertical="center" wrapText="1"/>
    </xf>
    <xf numFmtId="0" fontId="0" fillId="3" borderId="59" xfId="0" applyFill="1" applyBorder="1" applyAlignment="1" applyProtection="1">
      <alignment vertical="top" wrapText="1"/>
      <protection locked="0"/>
    </xf>
    <xf numFmtId="0" fontId="0" fillId="3" borderId="62" xfId="0" applyFill="1" applyBorder="1" applyAlignment="1" applyProtection="1">
      <alignment vertical="top"/>
      <protection locked="0"/>
    </xf>
    <xf numFmtId="0" fontId="0" fillId="3" borderId="31" xfId="0" applyFill="1" applyBorder="1" applyAlignment="1" applyProtection="1">
      <alignment vertical="top"/>
      <protection locked="0"/>
    </xf>
    <xf numFmtId="0" fontId="4" fillId="3" borderId="27" xfId="1" applyNumberFormat="1" applyFill="1" applyBorder="1" applyAlignment="1" applyProtection="1">
      <alignment horizontal="left" vertical="center"/>
    </xf>
  </cellXfs>
  <cellStyles count="3">
    <cellStyle name="Hyperlink" xfId="1" builtinId="8"/>
    <cellStyle name="Normal" xfId="0" builtinId="0"/>
    <cellStyle name="Normal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0</xdr:rowOff>
    </xdr:from>
    <xdr:to>
      <xdr:col>16</xdr:col>
      <xdr:colOff>161925</xdr:colOff>
      <xdr:row>4</xdr:row>
      <xdr:rowOff>514350</xdr:rowOff>
    </xdr:to>
    <xdr:pic>
      <xdr:nvPicPr>
        <xdr:cNvPr id="3189" name="Picture 1">
          <a:extLst>
            <a:ext uri="{FF2B5EF4-FFF2-40B4-BE49-F238E27FC236}">
              <a16:creationId xmlns:a16="http://schemas.microsoft.com/office/drawing/2014/main" id="{D64B8DF5-A4E4-7C32-33B7-2CF6B900C0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0"/>
          <a:ext cx="63341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1609725</xdr:colOff>
      <xdr:row>0</xdr:row>
      <xdr:rowOff>28575</xdr:rowOff>
    </xdr:from>
    <xdr:to>
      <xdr:col>1</xdr:col>
      <xdr:colOff>2571750</xdr:colOff>
      <xdr:row>5</xdr:row>
      <xdr:rowOff>142875</xdr:rowOff>
    </xdr:to>
    <xdr:pic>
      <xdr:nvPicPr>
        <xdr:cNvPr id="5237" name="Picture 5">
          <a:extLst>
            <a:ext uri="{FF2B5EF4-FFF2-40B4-BE49-F238E27FC236}">
              <a16:creationId xmlns:a16="http://schemas.microsoft.com/office/drawing/2014/main" id="{7E004A8E-409E-6237-B669-F84024B178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57425" y="28575"/>
          <a:ext cx="96202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142875</xdr:colOff>
      <xdr:row>0</xdr:row>
      <xdr:rowOff>28575</xdr:rowOff>
    </xdr:from>
    <xdr:to>
      <xdr:col>8</xdr:col>
      <xdr:colOff>152400</xdr:colOff>
      <xdr:row>5</xdr:row>
      <xdr:rowOff>142875</xdr:rowOff>
    </xdr:to>
    <xdr:pic>
      <xdr:nvPicPr>
        <xdr:cNvPr id="6261" name="Picture 5">
          <a:extLst>
            <a:ext uri="{FF2B5EF4-FFF2-40B4-BE49-F238E27FC236}">
              <a16:creationId xmlns:a16="http://schemas.microsoft.com/office/drawing/2014/main" id="{CB6C8536-1A03-F2F3-A27D-B3D5D23E72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0" y="28575"/>
          <a:ext cx="96202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0</xdr:row>
      <xdr:rowOff>9525</xdr:rowOff>
    </xdr:from>
    <xdr:to>
      <xdr:col>0</xdr:col>
      <xdr:colOff>552450</xdr:colOff>
      <xdr:row>1</xdr:row>
      <xdr:rowOff>142875</xdr:rowOff>
    </xdr:to>
    <xdr:pic>
      <xdr:nvPicPr>
        <xdr:cNvPr id="7586" name="Picture 5">
          <a:extLst>
            <a:ext uri="{FF2B5EF4-FFF2-40B4-BE49-F238E27FC236}">
              <a16:creationId xmlns:a16="http://schemas.microsoft.com/office/drawing/2014/main" id="{26353B1D-098C-4574-D0BE-AC17AF2EED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9525"/>
          <a:ext cx="4953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oneCellAnchor>
    <xdr:from>
      <xdr:col>8</xdr:col>
      <xdr:colOff>247650</xdr:colOff>
      <xdr:row>5</xdr:row>
      <xdr:rowOff>76200</xdr:rowOff>
    </xdr:from>
    <xdr:ext cx="184731" cy="264560"/>
    <xdr:sp macro="" textlink="">
      <xdr:nvSpPr>
        <xdr:cNvPr id="4" name="TextBox 3">
          <a:extLst>
            <a:ext uri="{FF2B5EF4-FFF2-40B4-BE49-F238E27FC236}">
              <a16:creationId xmlns:a16="http://schemas.microsoft.com/office/drawing/2014/main" id="{45FF5D27-B17B-B6BB-15B0-4A7BEC5143E8}"/>
            </a:ext>
          </a:extLst>
        </xdr:cNvPr>
        <xdr:cNvSpPr txBox="1"/>
      </xdr:nvSpPr>
      <xdr:spPr>
        <a:xfrm>
          <a:off x="5343525" y="113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ZA" sz="1100"/>
        </a:p>
      </xdr:txBody>
    </xdr:sp>
    <xdr:clientData/>
  </xdr:oneCellAnchor>
  <xdr:oneCellAnchor>
    <xdr:from>
      <xdr:col>7</xdr:col>
      <xdr:colOff>419100</xdr:colOff>
      <xdr:row>4</xdr:row>
      <xdr:rowOff>133350</xdr:rowOff>
    </xdr:from>
    <xdr:ext cx="184731" cy="264560"/>
    <xdr:sp macro="" textlink="">
      <xdr:nvSpPr>
        <xdr:cNvPr id="5" name="TextBox 4">
          <a:extLst>
            <a:ext uri="{FF2B5EF4-FFF2-40B4-BE49-F238E27FC236}">
              <a16:creationId xmlns:a16="http://schemas.microsoft.com/office/drawing/2014/main" id="{D8739278-AD41-D7F2-0EC7-1794DE765911}"/>
            </a:ext>
          </a:extLst>
        </xdr:cNvPr>
        <xdr:cNvSpPr txBox="1"/>
      </xdr:nvSpPr>
      <xdr:spPr>
        <a:xfrm>
          <a:off x="4981575" y="102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ZA"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raasa.co.za" TargetMode="External"/><Relationship Id="rId1" Type="http://schemas.openxmlformats.org/officeDocument/2006/relationships/hyperlink" Target="mailto:jcadriaan@gmail.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camilagomez@hotmail.com" TargetMode="External"/><Relationship Id="rId1" Type="http://schemas.openxmlformats.org/officeDocument/2006/relationships/hyperlink" Target="mailto:rbradley@telkomsa.net"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5:IV96"/>
  <sheetViews>
    <sheetView showGridLines="0" topLeftCell="A49" workbookViewId="0">
      <selection activeCell="I83" sqref="I83"/>
    </sheetView>
  </sheetViews>
  <sheetFormatPr baseColWidth="10" defaultColWidth="0" defaultRowHeight="13" x14ac:dyDescent="0.15"/>
  <cols>
    <col min="1" max="1" width="1" style="5" customWidth="1"/>
    <col min="2" max="3" width="6.796875" style="5" customWidth="1"/>
    <col min="4" max="4" width="11.796875" style="5" customWidth="1"/>
    <col min="5" max="17" width="6.796875" style="5" customWidth="1"/>
    <col min="18" max="18" width="1" style="5" customWidth="1"/>
    <col min="19" max="19" width="0.19921875" style="5" customWidth="1"/>
    <col min="20" max="16384" width="0" style="5" hidden="1"/>
  </cols>
  <sheetData>
    <row r="5" spans="1:256" ht="46.5" customHeight="1" x14ac:dyDescent="0.15">
      <c r="E5" s="11"/>
      <c r="F5" s="11"/>
      <c r="G5" s="11"/>
      <c r="H5" s="11"/>
      <c r="I5" s="11"/>
      <c r="J5" s="11"/>
      <c r="K5" s="11"/>
      <c r="L5" s="11"/>
      <c r="M5" s="11"/>
      <c r="N5" s="11"/>
      <c r="O5" s="11"/>
    </row>
    <row r="6" spans="1:256" s="14" customFormat="1" ht="30" customHeight="1" x14ac:dyDescent="0.15">
      <c r="A6" s="12"/>
      <c r="B6" s="13"/>
      <c r="C6" s="157" t="s">
        <v>4</v>
      </c>
      <c r="D6" s="157"/>
      <c r="E6" s="157"/>
      <c r="F6" s="157"/>
      <c r="G6" s="157"/>
      <c r="H6" s="157"/>
      <c r="I6" s="157"/>
      <c r="J6" s="157"/>
      <c r="K6" s="157"/>
      <c r="L6" s="157"/>
      <c r="M6" s="157"/>
      <c r="N6" s="157"/>
      <c r="O6" s="157"/>
      <c r="P6" s="157"/>
      <c r="Q6" s="157"/>
    </row>
    <row r="7" spans="1:256" s="17" customFormat="1" ht="18" x14ac:dyDescent="0.2">
      <c r="A7" s="15"/>
      <c r="B7" s="16"/>
      <c r="C7" s="158" t="s">
        <v>5</v>
      </c>
      <c r="D7" s="158"/>
      <c r="E7" s="158"/>
      <c r="F7" s="158"/>
      <c r="G7" s="158"/>
      <c r="H7" s="158"/>
      <c r="I7" s="158"/>
      <c r="J7" s="158"/>
      <c r="K7" s="158"/>
      <c r="L7" s="158"/>
      <c r="M7" s="158"/>
      <c r="N7" s="158"/>
      <c r="O7" s="158"/>
      <c r="P7" s="158"/>
      <c r="Q7" s="158"/>
    </row>
    <row r="8" spans="1:256" s="18" customFormat="1" ht="11" x14ac:dyDescent="0.15">
      <c r="B8" s="19"/>
      <c r="C8" s="159" t="s">
        <v>6</v>
      </c>
      <c r="D8" s="159"/>
      <c r="E8" s="159"/>
      <c r="F8" s="159"/>
      <c r="G8" s="159"/>
      <c r="H8" s="159"/>
      <c r="I8" s="159"/>
      <c r="J8" s="159"/>
      <c r="K8" s="159"/>
      <c r="L8" s="159"/>
      <c r="M8" s="159"/>
      <c r="N8" s="159"/>
      <c r="O8" s="159"/>
      <c r="P8" s="159"/>
      <c r="Q8" s="159"/>
    </row>
    <row r="9" spans="1:256" s="160" customFormat="1" x14ac:dyDescent="0.15">
      <c r="A9" s="160" t="s">
        <v>7</v>
      </c>
    </row>
    <row r="10" spans="1:256" s="4" customFormat="1" ht="14.25" customHeight="1" x14ac:dyDescent="0.15">
      <c r="A10" s="20"/>
      <c r="B10" s="21"/>
      <c r="C10" s="21" t="s">
        <v>8</v>
      </c>
      <c r="D10" s="21"/>
      <c r="E10" s="21"/>
      <c r="F10" s="21"/>
      <c r="G10" s="20"/>
      <c r="H10" s="20"/>
      <c r="I10" s="20"/>
      <c r="J10" s="20"/>
      <c r="K10" s="20"/>
      <c r="L10" s="20"/>
      <c r="M10" s="20"/>
      <c r="N10" s="20"/>
      <c r="O10" s="20"/>
      <c r="P10" s="20"/>
      <c r="Q10" s="20"/>
    </row>
    <row r="11" spans="1:256" s="4" customFormat="1" ht="14.25" customHeight="1" x14ac:dyDescent="0.15">
      <c r="A11" s="20"/>
      <c r="B11" s="21"/>
      <c r="C11" s="21" t="s">
        <v>9</v>
      </c>
      <c r="D11" s="21"/>
      <c r="E11" s="21"/>
      <c r="F11" s="21"/>
      <c r="G11" s="20"/>
      <c r="H11" s="20"/>
      <c r="I11" s="20"/>
      <c r="J11" s="20"/>
      <c r="K11" s="20"/>
      <c r="L11" s="20"/>
      <c r="M11" s="20"/>
      <c r="N11" s="20"/>
      <c r="O11" s="20"/>
      <c r="P11" s="20"/>
      <c r="Q11" s="20"/>
    </row>
    <row r="12" spans="1:256" s="4" customFormat="1" ht="14.25" customHeight="1" x14ac:dyDescent="0.15">
      <c r="A12" s="20"/>
      <c r="B12" s="21"/>
      <c r="C12" s="21" t="s">
        <v>10</v>
      </c>
      <c r="D12" s="21"/>
      <c r="E12" s="21"/>
      <c r="F12" s="21"/>
      <c r="G12" s="20"/>
      <c r="H12" s="20"/>
      <c r="I12" s="20"/>
      <c r="J12" s="20"/>
      <c r="K12" s="20"/>
      <c r="L12" s="20"/>
      <c r="M12" s="20"/>
      <c r="N12" s="20"/>
      <c r="O12" s="20"/>
      <c r="P12" s="20"/>
      <c r="Q12" s="20"/>
    </row>
    <row r="13" spans="1:256" s="4" customFormat="1" ht="14.25" customHeight="1" x14ac:dyDescent="0.15">
      <c r="A13" s="20"/>
      <c r="B13" s="22"/>
      <c r="C13" s="22" t="s">
        <v>11</v>
      </c>
      <c r="D13" s="22"/>
      <c r="E13" s="22"/>
      <c r="F13" s="22"/>
      <c r="G13" s="23"/>
      <c r="H13" s="23"/>
      <c r="I13" s="23"/>
      <c r="J13" s="23"/>
      <c r="K13" s="23"/>
      <c r="L13" s="23"/>
      <c r="M13" s="23"/>
      <c r="N13" s="23"/>
      <c r="O13" s="23"/>
      <c r="P13" s="23"/>
      <c r="Q13" s="23"/>
      <c r="R13" s="24"/>
    </row>
    <row r="14" spans="1:256" s="4" customFormat="1" ht="14.25" customHeight="1" x14ac:dyDescent="0.15">
      <c r="A14" s="20"/>
      <c r="B14" s="21"/>
      <c r="C14" s="21"/>
      <c r="D14" s="21"/>
      <c r="E14" s="21"/>
      <c r="F14" s="21"/>
      <c r="G14" s="20"/>
      <c r="H14" s="20"/>
      <c r="I14" s="20"/>
      <c r="J14" s="20"/>
      <c r="K14" s="20"/>
      <c r="L14" s="20"/>
      <c r="M14" s="20"/>
      <c r="N14" s="20"/>
      <c r="O14" s="20"/>
      <c r="P14" s="20"/>
      <c r="Q14" s="20"/>
    </row>
    <row r="15" spans="1:256" s="154" customFormat="1" x14ac:dyDescent="0.15">
      <c r="A15" s="5"/>
      <c r="B15" s="161" t="s">
        <v>12</v>
      </c>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161"/>
      <c r="AZ15" s="161"/>
      <c r="BA15" s="161"/>
      <c r="BB15" s="161"/>
      <c r="BC15" s="161"/>
      <c r="BD15" s="161"/>
      <c r="BE15" s="161"/>
      <c r="BF15" s="161"/>
      <c r="BG15" s="161"/>
      <c r="BH15" s="161"/>
      <c r="BI15" s="161"/>
      <c r="BJ15" s="161"/>
      <c r="BK15" s="161"/>
      <c r="BL15" s="161"/>
      <c r="BM15" s="161"/>
      <c r="BN15" s="161"/>
      <c r="BO15" s="161"/>
      <c r="BP15" s="161"/>
      <c r="BQ15" s="161"/>
      <c r="BR15" s="161"/>
      <c r="BS15" s="161"/>
      <c r="BT15" s="161"/>
      <c r="BU15" s="161"/>
      <c r="BV15" s="161"/>
      <c r="BW15" s="161"/>
      <c r="BX15" s="161"/>
      <c r="BY15" s="161"/>
      <c r="BZ15" s="161"/>
      <c r="CA15" s="161"/>
      <c r="CB15" s="161"/>
      <c r="CC15" s="161"/>
      <c r="CD15" s="161"/>
      <c r="CE15" s="161"/>
      <c r="CF15" s="161"/>
      <c r="CG15" s="161"/>
      <c r="CH15" s="161"/>
      <c r="CI15" s="161"/>
      <c r="CJ15" s="161"/>
      <c r="CK15" s="161"/>
      <c r="CL15" s="161"/>
      <c r="CM15" s="161"/>
      <c r="CN15" s="161"/>
      <c r="CO15" s="161"/>
      <c r="CP15" s="161"/>
      <c r="CQ15" s="161"/>
      <c r="CR15" s="161"/>
      <c r="CS15" s="161"/>
      <c r="CT15" s="161"/>
      <c r="CU15" s="161"/>
      <c r="CV15" s="161"/>
      <c r="CW15" s="161"/>
      <c r="CX15" s="161"/>
      <c r="CY15" s="161"/>
      <c r="CZ15" s="161"/>
      <c r="DA15" s="161"/>
      <c r="DB15" s="161"/>
      <c r="DC15" s="161"/>
      <c r="DD15" s="161"/>
      <c r="DE15" s="161"/>
      <c r="DF15" s="161"/>
      <c r="DG15" s="161"/>
      <c r="DH15" s="161"/>
      <c r="DI15" s="161"/>
      <c r="DJ15" s="161"/>
      <c r="DK15" s="161"/>
      <c r="DL15" s="161"/>
      <c r="DM15" s="161"/>
      <c r="DN15" s="161"/>
      <c r="DO15" s="161"/>
      <c r="DP15" s="161"/>
      <c r="DQ15" s="161"/>
      <c r="DR15" s="161"/>
      <c r="DS15" s="161"/>
      <c r="DT15" s="161"/>
      <c r="DU15" s="161"/>
      <c r="DV15" s="161"/>
      <c r="DW15" s="161"/>
      <c r="DX15" s="161"/>
      <c r="DY15" s="161"/>
      <c r="DZ15" s="161"/>
      <c r="EA15" s="161"/>
      <c r="EB15" s="161"/>
      <c r="EC15" s="161"/>
      <c r="ED15" s="161"/>
      <c r="EE15" s="161"/>
      <c r="EF15" s="161"/>
      <c r="EG15" s="161"/>
      <c r="EH15" s="161"/>
      <c r="EI15" s="161"/>
      <c r="EJ15" s="161"/>
      <c r="EK15" s="161"/>
      <c r="EL15" s="161"/>
      <c r="EM15" s="161"/>
      <c r="EN15" s="161"/>
      <c r="EO15" s="161"/>
      <c r="EP15" s="161"/>
      <c r="EQ15" s="161"/>
      <c r="ER15" s="161"/>
      <c r="ES15" s="161"/>
      <c r="ET15" s="161"/>
      <c r="EU15" s="161"/>
      <c r="EV15" s="161"/>
      <c r="EW15" s="161"/>
      <c r="EX15" s="161"/>
      <c r="EY15" s="161"/>
      <c r="EZ15" s="161"/>
      <c r="FA15" s="161"/>
      <c r="FB15" s="161"/>
      <c r="FC15" s="161"/>
      <c r="FD15" s="161"/>
      <c r="FE15" s="161"/>
      <c r="FF15" s="161"/>
      <c r="FG15" s="161"/>
      <c r="FH15" s="161"/>
      <c r="FI15" s="161"/>
      <c r="FJ15" s="161"/>
      <c r="FK15" s="161"/>
      <c r="FL15" s="161"/>
      <c r="FM15" s="161"/>
      <c r="FN15" s="161"/>
      <c r="FO15" s="161"/>
      <c r="FP15" s="161"/>
      <c r="FQ15" s="161"/>
      <c r="FR15" s="161"/>
      <c r="FS15" s="161"/>
      <c r="FT15" s="161"/>
      <c r="FU15" s="161"/>
      <c r="FV15" s="161"/>
      <c r="FW15" s="161"/>
      <c r="FX15" s="161"/>
      <c r="FY15" s="161"/>
      <c r="FZ15" s="161"/>
      <c r="GA15" s="161"/>
      <c r="GB15" s="161"/>
      <c r="GC15" s="161"/>
      <c r="GD15" s="161"/>
      <c r="GE15" s="161"/>
      <c r="GF15" s="161"/>
      <c r="GG15" s="161"/>
      <c r="GH15" s="161"/>
      <c r="GI15" s="161"/>
      <c r="GJ15" s="161"/>
      <c r="GK15" s="161"/>
      <c r="GL15" s="161"/>
      <c r="GM15" s="161"/>
      <c r="GN15" s="161"/>
      <c r="GO15" s="161"/>
      <c r="GP15" s="161"/>
      <c r="GQ15" s="161"/>
      <c r="GR15" s="161"/>
      <c r="GS15" s="161"/>
      <c r="GT15" s="161"/>
      <c r="GU15" s="161"/>
      <c r="GV15" s="161"/>
      <c r="GW15" s="161"/>
      <c r="GX15" s="161"/>
      <c r="GY15" s="161"/>
      <c r="GZ15" s="161"/>
      <c r="HA15" s="161"/>
      <c r="HB15" s="161"/>
      <c r="HC15" s="161"/>
      <c r="HD15" s="161"/>
      <c r="HE15" s="161"/>
      <c r="HF15" s="161"/>
      <c r="HG15" s="161"/>
      <c r="HH15" s="161"/>
      <c r="HI15" s="161"/>
      <c r="HJ15" s="161"/>
      <c r="HK15" s="161"/>
      <c r="HL15" s="161"/>
      <c r="HM15" s="161"/>
      <c r="HN15" s="161"/>
      <c r="HO15" s="161"/>
      <c r="HP15" s="161"/>
      <c r="HQ15" s="161"/>
      <c r="HR15" s="161"/>
      <c r="HS15" s="161"/>
      <c r="HT15" s="161"/>
      <c r="HU15" s="161"/>
      <c r="HV15" s="161"/>
      <c r="HW15" s="161"/>
      <c r="HX15" s="161"/>
      <c r="HY15" s="161"/>
      <c r="HZ15" s="161"/>
      <c r="IA15" s="161"/>
      <c r="IB15" s="161"/>
      <c r="IC15" s="161"/>
      <c r="ID15" s="161"/>
      <c r="IE15" s="161"/>
      <c r="IF15" s="161"/>
      <c r="IG15" s="161"/>
      <c r="IH15" s="161"/>
      <c r="II15" s="161"/>
      <c r="IJ15" s="161"/>
      <c r="IK15" s="161"/>
      <c r="IL15" s="161"/>
      <c r="IM15" s="161"/>
      <c r="IN15" s="161"/>
      <c r="IO15" s="161"/>
      <c r="IP15" s="161"/>
      <c r="IQ15" s="161"/>
      <c r="IR15" s="161"/>
      <c r="IS15" s="161"/>
      <c r="IT15" s="161"/>
      <c r="IU15" s="161"/>
      <c r="IV15" s="161"/>
    </row>
    <row r="16" spans="1:256" ht="15" customHeight="1" x14ac:dyDescent="0.15">
      <c r="A16" s="25"/>
      <c r="B16" s="162" t="s">
        <v>13</v>
      </c>
      <c r="C16" s="162"/>
      <c r="D16" s="162"/>
      <c r="E16" s="163" t="str">
        <f>'Booking Form'!C10</f>
        <v xml:space="preserve"> </v>
      </c>
      <c r="F16" s="163"/>
      <c r="G16" s="163"/>
      <c r="H16" s="163"/>
      <c r="I16" s="163"/>
      <c r="J16" s="163"/>
      <c r="K16" s="163"/>
      <c r="L16" s="163"/>
      <c r="M16" s="163"/>
      <c r="N16" s="163"/>
      <c r="O16" s="163"/>
      <c r="P16" s="163"/>
      <c r="Q16" s="163"/>
      <c r="R16" s="163"/>
    </row>
    <row r="17" spans="1:19" s="7" customFormat="1" ht="15" customHeight="1" x14ac:dyDescent="0.15">
      <c r="A17" s="25"/>
      <c r="B17" s="164" t="s">
        <v>14</v>
      </c>
      <c r="C17" s="164"/>
      <c r="D17" s="164"/>
      <c r="E17" s="165" t="str">
        <f>'Booking Form'!C11</f>
        <v xml:space="preserve"> </v>
      </c>
      <c r="F17" s="165"/>
      <c r="G17" s="165"/>
      <c r="H17" s="165"/>
      <c r="I17" s="165"/>
      <c r="J17" s="165"/>
      <c r="K17" s="165"/>
      <c r="L17" s="165"/>
      <c r="M17" s="165"/>
      <c r="N17" s="165"/>
      <c r="O17" s="165"/>
      <c r="P17" s="165"/>
      <c r="Q17" s="165"/>
      <c r="R17" s="165"/>
    </row>
    <row r="18" spans="1:19" ht="15" customHeight="1" x14ac:dyDescent="0.15">
      <c r="A18" s="25"/>
      <c r="B18" s="166" t="s">
        <v>15</v>
      </c>
      <c r="C18" s="166"/>
      <c r="D18" s="166"/>
      <c r="E18" s="167" t="s">
        <v>1</v>
      </c>
      <c r="F18" s="167"/>
      <c r="G18" s="167"/>
      <c r="H18" s="167"/>
      <c r="I18" s="166" t="s">
        <v>16</v>
      </c>
      <c r="J18" s="166"/>
      <c r="K18" s="166"/>
      <c r="L18" s="166"/>
      <c r="M18" s="168" t="str">
        <f>'Booking Form'!C14</f>
        <v xml:space="preserve"> </v>
      </c>
      <c r="N18" s="168"/>
      <c r="O18" s="168"/>
      <c r="P18" s="168"/>
      <c r="Q18" s="168"/>
      <c r="R18" s="168"/>
    </row>
    <row r="19" spans="1:19" ht="15" customHeight="1" x14ac:dyDescent="0.15">
      <c r="A19" s="25"/>
      <c r="B19" s="166" t="s">
        <v>17</v>
      </c>
      <c r="C19" s="166"/>
      <c r="D19" s="166"/>
      <c r="E19" s="167" t="s">
        <v>18</v>
      </c>
      <c r="F19" s="167"/>
      <c r="G19" s="167"/>
      <c r="H19" s="167"/>
      <c r="I19" s="166" t="s">
        <v>19</v>
      </c>
      <c r="J19" s="166"/>
      <c r="K19" s="166"/>
      <c r="L19" s="166"/>
      <c r="M19" s="169" t="str">
        <f>'Booking Form'!H14</f>
        <v xml:space="preserve"> </v>
      </c>
      <c r="N19" s="169"/>
      <c r="O19" s="169"/>
      <c r="P19" s="169"/>
      <c r="Q19" s="169"/>
      <c r="R19" s="169"/>
    </row>
    <row r="20" spans="1:19" ht="15" customHeight="1" x14ac:dyDescent="0.15">
      <c r="A20" s="25"/>
      <c r="B20" s="166" t="s">
        <v>20</v>
      </c>
      <c r="C20" s="166"/>
      <c r="D20" s="166"/>
      <c r="E20" s="167" t="s">
        <v>1</v>
      </c>
      <c r="F20" s="167"/>
      <c r="G20" s="167"/>
      <c r="H20" s="167"/>
      <c r="I20" s="166" t="s">
        <v>21</v>
      </c>
      <c r="J20" s="166"/>
      <c r="K20" s="166"/>
      <c r="L20" s="166"/>
      <c r="M20" s="170" t="str">
        <f>'Booking Form'!F16</f>
        <v xml:space="preserve"> </v>
      </c>
      <c r="N20" s="170"/>
      <c r="O20" s="170"/>
      <c r="P20" s="170"/>
      <c r="Q20" s="170"/>
      <c r="R20" s="170"/>
    </row>
    <row r="21" spans="1:19" ht="15" customHeight="1" x14ac:dyDescent="0.15">
      <c r="A21" s="25"/>
      <c r="B21" s="28" t="s">
        <v>22</v>
      </c>
      <c r="C21" s="29"/>
      <c r="D21" s="29"/>
      <c r="E21" s="30" t="s">
        <v>1</v>
      </c>
      <c r="F21" s="31"/>
      <c r="G21" s="31"/>
      <c r="H21" s="32"/>
      <c r="I21" s="9"/>
      <c r="J21" s="9"/>
      <c r="K21" s="9"/>
      <c r="L21" s="9"/>
      <c r="M21" s="33"/>
      <c r="N21" s="34"/>
      <c r="O21" s="34"/>
      <c r="P21" s="34"/>
      <c r="Q21" s="34"/>
      <c r="R21" s="35"/>
    </row>
    <row r="22" spans="1:19" ht="15" customHeight="1" x14ac:dyDescent="0.15">
      <c r="A22" s="25"/>
      <c r="B22" s="36" t="s">
        <v>23</v>
      </c>
      <c r="E22" s="37"/>
      <c r="F22" s="38"/>
      <c r="G22" s="38"/>
      <c r="H22" s="39"/>
      <c r="I22" s="9"/>
      <c r="J22" s="9"/>
      <c r="K22" s="9"/>
      <c r="L22" s="9"/>
      <c r="M22" s="33"/>
      <c r="N22" s="34"/>
      <c r="O22" s="34"/>
      <c r="P22" s="34"/>
      <c r="Q22" s="34"/>
      <c r="R22" s="35"/>
    </row>
    <row r="23" spans="1:19" ht="15" customHeight="1" x14ac:dyDescent="0.15">
      <c r="A23" s="25"/>
      <c r="B23" s="171" t="s">
        <v>24</v>
      </c>
      <c r="C23" s="171"/>
      <c r="D23" s="171"/>
      <c r="E23" s="171"/>
      <c r="F23" s="171"/>
      <c r="G23" s="171"/>
      <c r="H23" s="171"/>
      <c r="I23" s="172" t="s">
        <v>25</v>
      </c>
      <c r="J23" s="172"/>
      <c r="K23" s="172"/>
      <c r="L23" s="172"/>
      <c r="M23" s="172"/>
      <c r="N23" s="172"/>
      <c r="O23" s="172"/>
      <c r="P23" s="172"/>
      <c r="Q23" s="172"/>
      <c r="R23" s="172"/>
    </row>
    <row r="24" spans="1:19" ht="15" customHeight="1" x14ac:dyDescent="0.15">
      <c r="A24" s="25"/>
      <c r="B24" s="162" t="s">
        <v>26</v>
      </c>
      <c r="C24" s="162"/>
      <c r="D24" s="162"/>
      <c r="E24" s="163" t="s">
        <v>27</v>
      </c>
      <c r="F24" s="163"/>
      <c r="G24" s="163"/>
      <c r="H24" s="163"/>
      <c r="I24" s="162" t="s">
        <v>28</v>
      </c>
      <c r="J24" s="162"/>
      <c r="K24" s="162"/>
      <c r="L24" s="162"/>
      <c r="M24" s="173" t="str">
        <f>'Booking Form'!C34</f>
        <v xml:space="preserve"> </v>
      </c>
      <c r="N24" s="173"/>
      <c r="O24" s="173"/>
      <c r="P24" s="173"/>
      <c r="Q24" s="173"/>
      <c r="R24" s="173"/>
    </row>
    <row r="25" spans="1:19" ht="15" customHeight="1" x14ac:dyDescent="0.15">
      <c r="A25" s="25"/>
      <c r="B25" s="166" t="s">
        <v>29</v>
      </c>
      <c r="C25" s="166"/>
      <c r="D25" s="166"/>
      <c r="E25" s="167" t="s">
        <v>30</v>
      </c>
      <c r="F25" s="167"/>
      <c r="G25" s="167"/>
      <c r="H25" s="167"/>
      <c r="I25" s="166" t="s">
        <v>31</v>
      </c>
      <c r="J25" s="166"/>
      <c r="K25" s="166"/>
      <c r="L25" s="166"/>
      <c r="M25" s="169" t="s">
        <v>1</v>
      </c>
      <c r="N25" s="169"/>
      <c r="O25" s="169"/>
      <c r="P25" s="169"/>
      <c r="Q25" s="169"/>
      <c r="R25" s="169"/>
      <c r="S25" s="169"/>
    </row>
    <row r="26" spans="1:19" ht="15" customHeight="1" x14ac:dyDescent="0.15">
      <c r="A26" s="25"/>
      <c r="B26" s="166" t="s">
        <v>32</v>
      </c>
      <c r="C26" s="166"/>
      <c r="D26" s="166"/>
      <c r="E26" s="167" t="s">
        <v>1</v>
      </c>
      <c r="F26" s="167"/>
      <c r="G26" s="167"/>
      <c r="H26" s="167"/>
      <c r="I26" s="166" t="s">
        <v>33</v>
      </c>
      <c r="J26" s="166"/>
      <c r="K26" s="166"/>
      <c r="L26" s="166"/>
      <c r="M26" s="166"/>
      <c r="N26" s="166"/>
      <c r="O26" s="166"/>
      <c r="P26" s="166"/>
      <c r="Q26" s="166"/>
      <c r="R26" s="166"/>
      <c r="S26" s="166"/>
    </row>
    <row r="27" spans="1:19" ht="15" customHeight="1" x14ac:dyDescent="0.15">
      <c r="A27" s="40"/>
      <c r="B27" s="174"/>
      <c r="C27" s="174"/>
      <c r="D27" s="174"/>
      <c r="E27" s="174"/>
      <c r="F27" s="174"/>
      <c r="G27" s="174"/>
      <c r="H27" s="174"/>
      <c r="I27" s="174"/>
      <c r="J27" s="174"/>
      <c r="K27" s="174"/>
      <c r="L27" s="174"/>
      <c r="M27" s="174"/>
      <c r="N27" s="174"/>
      <c r="O27" s="174"/>
      <c r="P27" s="174"/>
      <c r="Q27" s="174"/>
      <c r="R27" s="174"/>
    </row>
    <row r="28" spans="1:19" ht="15" customHeight="1" x14ac:dyDescent="0.15">
      <c r="B28" s="166" t="s">
        <v>34</v>
      </c>
      <c r="C28" s="166"/>
      <c r="D28" s="166"/>
      <c r="E28" s="175" t="str">
        <f>'Booking Form'!C39</f>
        <v xml:space="preserve"> </v>
      </c>
      <c r="F28" s="175"/>
      <c r="G28" s="175"/>
      <c r="H28" s="175"/>
      <c r="I28" s="175"/>
      <c r="J28" s="175"/>
      <c r="K28" s="175"/>
      <c r="L28" s="175"/>
      <c r="M28" s="175"/>
      <c r="N28" s="175"/>
      <c r="O28" s="175"/>
      <c r="P28" s="175"/>
      <c r="Q28" s="175"/>
      <c r="R28" s="175"/>
    </row>
    <row r="29" spans="1:19" ht="15" customHeight="1" x14ac:dyDescent="0.15">
      <c r="B29" s="166" t="s">
        <v>35</v>
      </c>
      <c r="C29" s="166"/>
      <c r="D29" s="166"/>
      <c r="E29" s="169" t="str">
        <f>CONCATENATE('Booking Form'!C21,'Booking Form'!C22,'Booking Form'!C23,'Booking Form'!C24)</f>
        <v xml:space="preserve">    </v>
      </c>
      <c r="F29" s="169"/>
      <c r="G29" s="169"/>
      <c r="H29" s="169"/>
      <c r="I29" s="169"/>
      <c r="J29" s="169"/>
      <c r="K29" s="169"/>
      <c r="L29" s="169"/>
      <c r="M29" s="169"/>
      <c r="N29" s="169"/>
      <c r="O29" s="169"/>
      <c r="P29" s="169"/>
      <c r="Q29" s="169"/>
      <c r="R29" s="169"/>
    </row>
    <row r="30" spans="1:19" ht="15" customHeight="1" x14ac:dyDescent="0.15">
      <c r="B30" s="166" t="s">
        <v>36</v>
      </c>
      <c r="C30" s="166"/>
      <c r="D30" s="166"/>
      <c r="E30" s="169"/>
      <c r="F30" s="169"/>
      <c r="G30" s="169"/>
      <c r="H30" s="169"/>
      <c r="I30" s="176" t="s">
        <v>37</v>
      </c>
      <c r="J30" s="176"/>
      <c r="K30" s="176"/>
      <c r="L30" s="176"/>
      <c r="M30" s="169"/>
      <c r="N30" s="169"/>
      <c r="O30" s="169"/>
      <c r="P30" s="169"/>
      <c r="Q30" s="169"/>
      <c r="R30" s="27"/>
    </row>
    <row r="31" spans="1:19" ht="15" customHeight="1" x14ac:dyDescent="0.15">
      <c r="B31" s="26" t="s">
        <v>38</v>
      </c>
      <c r="C31" s="9"/>
      <c r="D31" s="41"/>
      <c r="E31" s="169" t="s">
        <v>39</v>
      </c>
      <c r="F31" s="169"/>
      <c r="G31" s="169"/>
      <c r="H31" s="169"/>
      <c r="I31" s="169"/>
      <c r="J31" s="169"/>
      <c r="K31" s="169"/>
      <c r="L31" s="169"/>
      <c r="M31" s="169"/>
      <c r="N31" s="169"/>
      <c r="O31" s="169"/>
      <c r="P31" s="169"/>
      <c r="Q31" s="169"/>
      <c r="R31" s="27"/>
    </row>
    <row r="32" spans="1:19" ht="15" customHeight="1" x14ac:dyDescent="0.15">
      <c r="B32" s="166" t="s">
        <v>40</v>
      </c>
      <c r="C32" s="166"/>
      <c r="D32" s="166"/>
      <c r="E32" s="177" t="s">
        <v>41</v>
      </c>
      <c r="F32" s="177"/>
      <c r="G32" s="177"/>
      <c r="H32" s="177"/>
      <c r="I32" s="178" t="s">
        <v>36</v>
      </c>
      <c r="J32" s="178"/>
      <c r="K32" s="178"/>
      <c r="L32" s="178"/>
      <c r="M32" s="169">
        <v>9303</v>
      </c>
      <c r="N32" s="169"/>
      <c r="O32" s="169"/>
      <c r="P32" s="169"/>
      <c r="Q32" s="169"/>
      <c r="R32" s="27"/>
    </row>
    <row r="33" spans="1:256" ht="18" customHeight="1" x14ac:dyDescent="0.15">
      <c r="B33" s="166" t="s">
        <v>42</v>
      </c>
      <c r="C33" s="166"/>
      <c r="D33" s="166"/>
      <c r="E33" s="179" t="str">
        <f>'Booking Form'!B31</f>
        <v xml:space="preserve"> </v>
      </c>
      <c r="F33" s="179"/>
      <c r="G33" s="179"/>
      <c r="H33" s="179"/>
      <c r="I33" s="166" t="s">
        <v>43</v>
      </c>
      <c r="J33" s="166"/>
      <c r="K33" s="166"/>
      <c r="L33" s="166"/>
      <c r="M33" s="179" t="str">
        <f>'Booking Form'!F31</f>
        <v xml:space="preserve"> </v>
      </c>
      <c r="N33" s="179"/>
      <c r="O33" s="179"/>
      <c r="P33" s="179"/>
      <c r="Q33" s="179"/>
      <c r="R33" s="179"/>
    </row>
    <row r="34" spans="1:256" ht="18" customHeight="1" x14ac:dyDescent="0.15">
      <c r="B34" s="166" t="s">
        <v>44</v>
      </c>
      <c r="C34" s="166"/>
      <c r="D34" s="166"/>
      <c r="E34" s="179" t="str">
        <f>'Booking Form'!H31</f>
        <v xml:space="preserve"> </v>
      </c>
      <c r="F34" s="179"/>
      <c r="G34" s="179"/>
      <c r="H34" s="179"/>
      <c r="I34" s="166" t="s">
        <v>45</v>
      </c>
      <c r="J34" s="166"/>
      <c r="K34" s="166"/>
      <c r="L34" s="166"/>
      <c r="M34" s="169"/>
      <c r="N34" s="169"/>
      <c r="O34" s="169"/>
      <c r="P34" s="169"/>
      <c r="Q34" s="169"/>
      <c r="R34" s="169"/>
    </row>
    <row r="35" spans="1:256" ht="18" customHeight="1" x14ac:dyDescent="0.15">
      <c r="B35" s="29" t="s">
        <v>1</v>
      </c>
      <c r="C35" s="29"/>
      <c r="D35" s="29"/>
      <c r="E35" s="29"/>
      <c r="F35" s="29"/>
      <c r="G35" s="29"/>
      <c r="H35" s="29"/>
      <c r="I35" s="29"/>
      <c r="J35" s="29"/>
      <c r="K35" s="29"/>
      <c r="L35" s="29"/>
      <c r="M35" s="29"/>
      <c r="N35" s="29"/>
      <c r="O35" s="29"/>
      <c r="P35" s="29"/>
      <c r="Q35" s="29"/>
      <c r="R35" s="29"/>
    </row>
    <row r="36" spans="1:256" ht="18" customHeight="1" x14ac:dyDescent="0.15">
      <c r="B36" s="161" t="s">
        <v>46</v>
      </c>
      <c r="C36" s="161"/>
      <c r="D36" s="161"/>
      <c r="E36" s="161"/>
      <c r="F36" s="161"/>
      <c r="G36" s="161"/>
      <c r="H36" s="161"/>
      <c r="I36" s="161"/>
      <c r="J36" s="161"/>
      <c r="K36" s="161"/>
      <c r="L36" s="161"/>
      <c r="M36" s="161"/>
      <c r="N36" s="161"/>
      <c r="O36" s="161"/>
      <c r="P36" s="161"/>
      <c r="Q36" s="161"/>
      <c r="R36" s="161"/>
    </row>
    <row r="37" spans="1:256" ht="18" customHeight="1" x14ac:dyDescent="0.15">
      <c r="B37" s="166" t="s">
        <v>47</v>
      </c>
      <c r="C37" s="166"/>
      <c r="D37" s="166"/>
      <c r="E37" s="169" t="str">
        <f>'Booking Form'!C53</f>
        <v xml:space="preserve"> </v>
      </c>
      <c r="F37" s="169"/>
      <c r="G37" s="169"/>
      <c r="H37" s="169"/>
      <c r="I37" s="166" t="s">
        <v>48</v>
      </c>
      <c r="J37" s="166"/>
      <c r="K37" s="166"/>
      <c r="L37" s="166"/>
      <c r="M37" s="169" t="s">
        <v>49</v>
      </c>
      <c r="N37" s="169"/>
      <c r="O37" s="169"/>
      <c r="P37" s="169"/>
      <c r="Q37" s="169"/>
      <c r="R37" s="169"/>
    </row>
    <row r="38" spans="1:256" ht="18" customHeight="1" x14ac:dyDescent="0.15">
      <c r="B38" s="166" t="s">
        <v>50</v>
      </c>
      <c r="C38" s="166"/>
      <c r="D38" s="166"/>
      <c r="E38" s="180" t="str">
        <f>'Booking Form'!B60</f>
        <v xml:space="preserve"> </v>
      </c>
      <c r="F38" s="180"/>
      <c r="G38" s="180"/>
      <c r="H38" s="180"/>
      <c r="I38" s="162" t="s">
        <v>51</v>
      </c>
      <c r="J38" s="162"/>
      <c r="K38" s="162"/>
      <c r="L38" s="162"/>
      <c r="M38" s="181" t="str">
        <f>'Booking Form'!C58</f>
        <v xml:space="preserve"> </v>
      </c>
      <c r="N38" s="181"/>
      <c r="O38" s="181"/>
      <c r="P38" s="181"/>
      <c r="Q38" s="181"/>
      <c r="R38" s="181"/>
    </row>
    <row r="39" spans="1:256" ht="18" customHeight="1" x14ac:dyDescent="0.15">
      <c r="B39" s="166" t="s">
        <v>52</v>
      </c>
      <c r="C39" s="166"/>
      <c r="D39" s="166"/>
      <c r="E39" s="169" t="str">
        <f>CONCATENATE('Booking Form'!C54," ",'Booking Form'!C55," ",'Booking Form'!C56," ",'Booking Form'!C57)</f>
        <v xml:space="preserve">       </v>
      </c>
      <c r="F39" s="169"/>
      <c r="G39" s="169"/>
      <c r="H39" s="169"/>
      <c r="I39" s="169"/>
      <c r="J39" s="169"/>
      <c r="K39" s="169"/>
      <c r="L39" s="169"/>
      <c r="M39" s="169"/>
      <c r="N39" s="169"/>
      <c r="O39" s="169"/>
      <c r="P39" s="169"/>
      <c r="Q39" s="169"/>
      <c r="R39" s="169"/>
      <c r="S39" s="169"/>
    </row>
    <row r="40" spans="1:256" ht="18" customHeight="1" x14ac:dyDescent="0.15">
      <c r="S40" s="42"/>
    </row>
    <row r="41" spans="1:256" ht="18" customHeight="1" x14ac:dyDescent="0.15">
      <c r="B41" s="182"/>
      <c r="C41" s="182"/>
      <c r="D41" s="182"/>
      <c r="E41" s="182"/>
      <c r="F41" s="182"/>
      <c r="G41" s="182"/>
      <c r="H41" s="182"/>
      <c r="I41" s="182"/>
      <c r="J41" s="182"/>
      <c r="K41" s="182"/>
      <c r="L41" s="182"/>
      <c r="M41" s="182"/>
      <c r="N41" s="182"/>
      <c r="O41" s="182"/>
      <c r="P41" s="182"/>
      <c r="Q41" s="182"/>
      <c r="R41" s="182"/>
    </row>
    <row r="42" spans="1:256" ht="17.25" customHeight="1" x14ac:dyDescent="0.15">
      <c r="A42" s="25"/>
      <c r="B42" s="183" t="s">
        <v>53</v>
      </c>
      <c r="C42" s="183"/>
      <c r="D42" s="183"/>
      <c r="E42" s="183"/>
      <c r="F42" s="183"/>
      <c r="G42" s="183"/>
      <c r="H42" s="183" t="s">
        <v>54</v>
      </c>
      <c r="I42" s="183"/>
      <c r="J42" s="183"/>
      <c r="K42" s="183"/>
      <c r="L42" s="183"/>
      <c r="M42" s="183"/>
      <c r="N42" s="183" t="s">
        <v>55</v>
      </c>
      <c r="O42" s="183"/>
      <c r="P42" s="183"/>
      <c r="Q42" s="183"/>
      <c r="R42" s="183"/>
    </row>
    <row r="43" spans="1:256" s="153" customFormat="1" ht="15" customHeight="1" x14ac:dyDescent="0.15">
      <c r="A43" s="25"/>
      <c r="B43" s="184" t="s">
        <v>1</v>
      </c>
      <c r="C43" s="184"/>
      <c r="D43" s="184"/>
      <c r="E43" s="184"/>
      <c r="F43" s="184"/>
      <c r="G43" s="184"/>
      <c r="H43" s="185" t="str">
        <f>CONCATENATE('Booking Form'!C10," ",'Booking Form'!C11)</f>
        <v xml:space="preserve">   </v>
      </c>
      <c r="I43" s="185"/>
      <c r="J43" s="185"/>
      <c r="K43" s="185"/>
      <c r="L43" s="185"/>
      <c r="M43" s="185"/>
      <c r="N43" s="184"/>
      <c r="O43" s="184"/>
      <c r="P43" s="184"/>
      <c r="Q43" s="184"/>
      <c r="R43" s="184"/>
      <c r="S43" s="184"/>
      <c r="T43" s="184"/>
      <c r="U43" s="184"/>
      <c r="V43" s="184"/>
      <c r="W43" s="184"/>
      <c r="X43" s="184"/>
      <c r="Y43" s="184"/>
      <c r="Z43" s="184"/>
      <c r="AA43" s="184"/>
      <c r="AB43" s="184"/>
      <c r="AC43" s="184"/>
      <c r="AD43" s="184"/>
      <c r="AE43" s="184"/>
      <c r="AF43" s="184"/>
      <c r="AG43" s="184"/>
      <c r="AH43" s="184"/>
      <c r="AI43" s="184"/>
      <c r="AJ43" s="184"/>
      <c r="AK43" s="184"/>
      <c r="AL43" s="184"/>
      <c r="AM43" s="184"/>
      <c r="AN43" s="184"/>
      <c r="AO43" s="184"/>
      <c r="AP43" s="184"/>
      <c r="AQ43" s="184"/>
      <c r="AR43" s="184"/>
      <c r="AS43" s="184"/>
      <c r="AT43" s="184"/>
      <c r="AU43" s="184"/>
      <c r="AV43" s="184"/>
      <c r="AW43" s="184"/>
      <c r="AX43" s="184"/>
      <c r="AY43" s="184"/>
      <c r="AZ43" s="184"/>
      <c r="BA43" s="184"/>
      <c r="BB43" s="184"/>
      <c r="BC43" s="184"/>
      <c r="BD43" s="184"/>
      <c r="BE43" s="184"/>
      <c r="BF43" s="184"/>
      <c r="BG43" s="184"/>
      <c r="BH43" s="184"/>
      <c r="BI43" s="184"/>
      <c r="BJ43" s="184"/>
      <c r="BK43" s="184"/>
      <c r="BL43" s="184"/>
      <c r="BM43" s="184"/>
      <c r="BN43" s="184"/>
      <c r="BO43" s="184"/>
      <c r="BP43" s="184"/>
      <c r="BQ43" s="184"/>
      <c r="BR43" s="184"/>
      <c r="BS43" s="184"/>
      <c r="BT43" s="184"/>
      <c r="BU43" s="184"/>
      <c r="BV43" s="184"/>
      <c r="BW43" s="184"/>
      <c r="BX43" s="184"/>
      <c r="BY43" s="184"/>
      <c r="BZ43" s="184"/>
      <c r="CA43" s="184"/>
      <c r="CB43" s="184"/>
      <c r="CC43" s="184"/>
      <c r="CD43" s="184"/>
      <c r="CE43" s="184"/>
      <c r="CF43" s="184"/>
      <c r="CG43" s="184"/>
      <c r="CH43" s="184"/>
      <c r="CI43" s="184"/>
      <c r="CJ43" s="184"/>
      <c r="CK43" s="184"/>
      <c r="CL43" s="184"/>
      <c r="CM43" s="184"/>
      <c r="CN43" s="184"/>
      <c r="CO43" s="184"/>
      <c r="CP43" s="184"/>
      <c r="CQ43" s="184"/>
      <c r="CR43" s="184"/>
      <c r="CS43" s="184"/>
      <c r="CT43" s="184"/>
      <c r="CU43" s="184"/>
      <c r="CV43" s="184"/>
      <c r="CW43" s="184"/>
      <c r="CX43" s="184"/>
      <c r="CY43" s="184"/>
      <c r="CZ43" s="184"/>
      <c r="DA43" s="184"/>
      <c r="DB43" s="184"/>
      <c r="DC43" s="184"/>
      <c r="DD43" s="184"/>
      <c r="DE43" s="184"/>
      <c r="DF43" s="184"/>
      <c r="DG43" s="184"/>
      <c r="DH43" s="184"/>
      <c r="DI43" s="184"/>
      <c r="DJ43" s="184"/>
      <c r="DK43" s="184"/>
      <c r="DL43" s="184"/>
      <c r="DM43" s="184"/>
      <c r="DN43" s="184"/>
      <c r="DO43" s="184"/>
      <c r="DP43" s="184"/>
      <c r="DQ43" s="184"/>
      <c r="DR43" s="184"/>
      <c r="DS43" s="184"/>
      <c r="DT43" s="184"/>
      <c r="DU43" s="184"/>
      <c r="DV43" s="184"/>
      <c r="DW43" s="184"/>
      <c r="DX43" s="184"/>
      <c r="DY43" s="184"/>
      <c r="DZ43" s="184"/>
      <c r="EA43" s="184"/>
      <c r="EB43" s="184"/>
      <c r="EC43" s="184"/>
      <c r="ED43" s="184"/>
      <c r="EE43" s="184"/>
      <c r="EF43" s="184"/>
      <c r="EG43" s="184"/>
      <c r="EH43" s="184"/>
      <c r="EI43" s="184"/>
      <c r="EJ43" s="184"/>
      <c r="EK43" s="184"/>
      <c r="EL43" s="184"/>
      <c r="EM43" s="184"/>
      <c r="EN43" s="184"/>
      <c r="EO43" s="184"/>
      <c r="EP43" s="184"/>
      <c r="EQ43" s="184"/>
      <c r="ER43" s="184"/>
      <c r="ES43" s="184"/>
      <c r="ET43" s="184"/>
      <c r="EU43" s="184"/>
      <c r="EV43" s="184"/>
      <c r="EW43" s="184"/>
      <c r="EX43" s="184"/>
      <c r="EY43" s="184"/>
      <c r="EZ43" s="184"/>
      <c r="FA43" s="184"/>
      <c r="FB43" s="184"/>
      <c r="FC43" s="184"/>
      <c r="FD43" s="184"/>
      <c r="FE43" s="184"/>
      <c r="FF43" s="184"/>
      <c r="FG43" s="184"/>
      <c r="FH43" s="184"/>
      <c r="FI43" s="184"/>
      <c r="FJ43" s="184"/>
      <c r="FK43" s="184"/>
      <c r="FL43" s="184"/>
      <c r="FM43" s="184"/>
      <c r="FN43" s="184"/>
      <c r="FO43" s="184"/>
      <c r="FP43" s="184"/>
      <c r="FQ43" s="184"/>
      <c r="FR43" s="184"/>
      <c r="FS43" s="184"/>
      <c r="FT43" s="184"/>
      <c r="FU43" s="184"/>
      <c r="FV43" s="184"/>
      <c r="FW43" s="184"/>
      <c r="FX43" s="184"/>
      <c r="FY43" s="184"/>
      <c r="FZ43" s="184"/>
      <c r="GA43" s="184"/>
      <c r="GB43" s="184"/>
      <c r="GC43" s="184"/>
      <c r="GD43" s="184"/>
      <c r="GE43" s="184"/>
      <c r="GF43" s="184"/>
      <c r="GG43" s="184"/>
      <c r="GH43" s="184"/>
      <c r="GI43" s="184"/>
      <c r="GJ43" s="184"/>
      <c r="GK43" s="184"/>
      <c r="GL43" s="184"/>
      <c r="GM43" s="184"/>
      <c r="GN43" s="184"/>
      <c r="GO43" s="184"/>
      <c r="GP43" s="184"/>
      <c r="GQ43" s="184"/>
      <c r="GR43" s="184"/>
      <c r="GS43" s="184"/>
      <c r="GT43" s="184"/>
      <c r="GU43" s="184"/>
      <c r="GV43" s="184"/>
      <c r="GW43" s="184"/>
      <c r="GX43" s="184"/>
      <c r="GY43" s="184"/>
      <c r="GZ43" s="184"/>
      <c r="HA43" s="184"/>
      <c r="HB43" s="184"/>
      <c r="HC43" s="184"/>
      <c r="HD43" s="184"/>
      <c r="HE43" s="184"/>
      <c r="HF43" s="184"/>
      <c r="HG43" s="184"/>
      <c r="HH43" s="184"/>
      <c r="HI43" s="184"/>
      <c r="HJ43" s="184"/>
      <c r="HK43" s="184"/>
      <c r="HL43" s="184"/>
      <c r="HM43" s="184"/>
      <c r="HN43" s="184"/>
      <c r="HO43" s="184"/>
      <c r="HP43" s="184"/>
      <c r="HQ43" s="184"/>
      <c r="HR43" s="184"/>
      <c r="HS43" s="184"/>
      <c r="HT43" s="184"/>
      <c r="HU43" s="184"/>
      <c r="HV43" s="184"/>
      <c r="HW43" s="184"/>
      <c r="HX43" s="184"/>
      <c r="HY43" s="184"/>
      <c r="HZ43" s="184"/>
      <c r="IA43" s="184"/>
      <c r="IB43" s="184"/>
      <c r="IC43" s="184"/>
      <c r="ID43" s="184"/>
      <c r="IE43" s="184"/>
      <c r="IF43" s="184"/>
      <c r="IG43" s="184"/>
      <c r="IH43" s="184"/>
      <c r="II43" s="184"/>
      <c r="IJ43" s="184"/>
      <c r="IK43" s="184"/>
      <c r="IL43" s="184"/>
      <c r="IM43" s="184"/>
      <c r="IN43" s="184"/>
      <c r="IO43" s="184"/>
      <c r="IP43" s="184"/>
      <c r="IQ43" s="184"/>
      <c r="IR43" s="184"/>
      <c r="IS43" s="184"/>
      <c r="IT43" s="184"/>
      <c r="IU43" s="184"/>
      <c r="IV43" s="184"/>
    </row>
    <row r="44" spans="1:256" s="153" customFormat="1" ht="15" customHeight="1" x14ac:dyDescent="0.15">
      <c r="A44" s="25"/>
      <c r="B44" s="184"/>
      <c r="C44" s="184"/>
      <c r="D44" s="184"/>
      <c r="E44" s="184"/>
      <c r="F44" s="184"/>
      <c r="G44" s="184"/>
      <c r="H44" s="185"/>
      <c r="I44" s="185"/>
      <c r="J44" s="185"/>
      <c r="K44" s="185"/>
      <c r="L44" s="185"/>
      <c r="M44" s="185"/>
      <c r="N44" s="184"/>
      <c r="O44" s="184"/>
      <c r="P44" s="184"/>
      <c r="Q44" s="184"/>
      <c r="R44" s="184"/>
      <c r="S44" s="184"/>
      <c r="T44" s="184"/>
      <c r="U44" s="184"/>
      <c r="V44" s="184"/>
      <c r="W44" s="184"/>
      <c r="X44" s="184"/>
      <c r="Y44" s="184"/>
      <c r="Z44" s="184"/>
      <c r="AA44" s="184"/>
      <c r="AB44" s="184"/>
      <c r="AC44" s="184"/>
      <c r="AD44" s="184"/>
      <c r="AE44" s="184"/>
      <c r="AF44" s="184"/>
      <c r="AG44" s="184"/>
      <c r="AH44" s="184"/>
      <c r="AI44" s="184"/>
      <c r="AJ44" s="184"/>
      <c r="AK44" s="184"/>
      <c r="AL44" s="184"/>
      <c r="AM44" s="184"/>
      <c r="AN44" s="184"/>
      <c r="AO44" s="184"/>
      <c r="AP44" s="184"/>
      <c r="AQ44" s="184"/>
      <c r="AR44" s="184"/>
      <c r="AS44" s="184"/>
      <c r="AT44" s="184"/>
      <c r="AU44" s="184"/>
      <c r="AV44" s="184"/>
      <c r="AW44" s="184"/>
      <c r="AX44" s="184"/>
      <c r="AY44" s="184"/>
      <c r="AZ44" s="184"/>
      <c r="BA44" s="184"/>
      <c r="BB44" s="184"/>
      <c r="BC44" s="184"/>
      <c r="BD44" s="184"/>
      <c r="BE44" s="184"/>
      <c r="BF44" s="184"/>
      <c r="BG44" s="184"/>
      <c r="BH44" s="184"/>
      <c r="BI44" s="184"/>
      <c r="BJ44" s="184"/>
      <c r="BK44" s="184"/>
      <c r="BL44" s="184"/>
      <c r="BM44" s="184"/>
      <c r="BN44" s="184"/>
      <c r="BO44" s="184"/>
      <c r="BP44" s="184"/>
      <c r="BQ44" s="184"/>
      <c r="BR44" s="184"/>
      <c r="BS44" s="184"/>
      <c r="BT44" s="184"/>
      <c r="BU44" s="184"/>
      <c r="BV44" s="184"/>
      <c r="BW44" s="184"/>
      <c r="BX44" s="184"/>
      <c r="BY44" s="184"/>
      <c r="BZ44" s="184"/>
      <c r="CA44" s="184"/>
      <c r="CB44" s="184"/>
      <c r="CC44" s="184"/>
      <c r="CD44" s="184"/>
      <c r="CE44" s="184"/>
      <c r="CF44" s="184"/>
      <c r="CG44" s="184"/>
      <c r="CH44" s="184"/>
      <c r="CI44" s="184"/>
      <c r="CJ44" s="184"/>
      <c r="CK44" s="184"/>
      <c r="CL44" s="184"/>
      <c r="CM44" s="184"/>
      <c r="CN44" s="184"/>
      <c r="CO44" s="184"/>
      <c r="CP44" s="184"/>
      <c r="CQ44" s="184"/>
      <c r="CR44" s="184"/>
      <c r="CS44" s="184"/>
      <c r="CT44" s="184"/>
      <c r="CU44" s="184"/>
      <c r="CV44" s="184"/>
      <c r="CW44" s="184"/>
      <c r="CX44" s="184"/>
      <c r="CY44" s="184"/>
      <c r="CZ44" s="184"/>
      <c r="DA44" s="184"/>
      <c r="DB44" s="184"/>
      <c r="DC44" s="184"/>
      <c r="DD44" s="184"/>
      <c r="DE44" s="184"/>
      <c r="DF44" s="184"/>
      <c r="DG44" s="184"/>
      <c r="DH44" s="184"/>
      <c r="DI44" s="184"/>
      <c r="DJ44" s="184"/>
      <c r="DK44" s="184"/>
      <c r="DL44" s="184"/>
      <c r="DM44" s="184"/>
      <c r="DN44" s="184"/>
      <c r="DO44" s="184"/>
      <c r="DP44" s="184"/>
      <c r="DQ44" s="184"/>
      <c r="DR44" s="184"/>
      <c r="DS44" s="184"/>
      <c r="DT44" s="184"/>
      <c r="DU44" s="184"/>
      <c r="DV44" s="184"/>
      <c r="DW44" s="184"/>
      <c r="DX44" s="184"/>
      <c r="DY44" s="184"/>
      <c r="DZ44" s="184"/>
      <c r="EA44" s="184"/>
      <c r="EB44" s="184"/>
      <c r="EC44" s="184"/>
      <c r="ED44" s="184"/>
      <c r="EE44" s="184"/>
      <c r="EF44" s="184"/>
      <c r="EG44" s="184"/>
      <c r="EH44" s="184"/>
      <c r="EI44" s="184"/>
      <c r="EJ44" s="184"/>
      <c r="EK44" s="184"/>
      <c r="EL44" s="184"/>
      <c r="EM44" s="184"/>
      <c r="EN44" s="184"/>
      <c r="EO44" s="184"/>
      <c r="EP44" s="184"/>
      <c r="EQ44" s="184"/>
      <c r="ER44" s="184"/>
      <c r="ES44" s="184"/>
      <c r="ET44" s="184"/>
      <c r="EU44" s="184"/>
      <c r="EV44" s="184"/>
      <c r="EW44" s="184"/>
      <c r="EX44" s="184"/>
      <c r="EY44" s="184"/>
      <c r="EZ44" s="184"/>
      <c r="FA44" s="184"/>
      <c r="FB44" s="184"/>
      <c r="FC44" s="184"/>
      <c r="FD44" s="184"/>
      <c r="FE44" s="184"/>
      <c r="FF44" s="184"/>
      <c r="FG44" s="184"/>
      <c r="FH44" s="184"/>
      <c r="FI44" s="184"/>
      <c r="FJ44" s="184"/>
      <c r="FK44" s="184"/>
      <c r="FL44" s="184"/>
      <c r="FM44" s="184"/>
      <c r="FN44" s="184"/>
      <c r="FO44" s="184"/>
      <c r="FP44" s="184"/>
      <c r="FQ44" s="184"/>
      <c r="FR44" s="184"/>
      <c r="FS44" s="184"/>
      <c r="FT44" s="184"/>
      <c r="FU44" s="184"/>
      <c r="FV44" s="184"/>
      <c r="FW44" s="184"/>
      <c r="FX44" s="184"/>
      <c r="FY44" s="184"/>
      <c r="FZ44" s="184"/>
      <c r="GA44" s="184"/>
      <c r="GB44" s="184"/>
      <c r="GC44" s="184"/>
      <c r="GD44" s="184"/>
      <c r="GE44" s="184"/>
      <c r="GF44" s="184"/>
      <c r="GG44" s="184"/>
      <c r="GH44" s="184"/>
      <c r="GI44" s="184"/>
      <c r="GJ44" s="184"/>
      <c r="GK44" s="184"/>
      <c r="GL44" s="184"/>
      <c r="GM44" s="184"/>
      <c r="GN44" s="184"/>
      <c r="GO44" s="184"/>
      <c r="GP44" s="184"/>
      <c r="GQ44" s="184"/>
      <c r="GR44" s="184"/>
      <c r="GS44" s="184"/>
      <c r="GT44" s="184"/>
      <c r="GU44" s="184"/>
      <c r="GV44" s="184"/>
      <c r="GW44" s="184"/>
      <c r="GX44" s="184"/>
      <c r="GY44" s="184"/>
      <c r="GZ44" s="184"/>
      <c r="HA44" s="184"/>
      <c r="HB44" s="184"/>
      <c r="HC44" s="184"/>
      <c r="HD44" s="184"/>
      <c r="HE44" s="184"/>
      <c r="HF44" s="184"/>
      <c r="HG44" s="184"/>
      <c r="HH44" s="184"/>
      <c r="HI44" s="184"/>
      <c r="HJ44" s="184"/>
      <c r="HK44" s="184"/>
      <c r="HL44" s="184"/>
      <c r="HM44" s="184"/>
      <c r="HN44" s="184"/>
      <c r="HO44" s="184"/>
      <c r="HP44" s="184"/>
      <c r="HQ44" s="184"/>
      <c r="HR44" s="184"/>
      <c r="HS44" s="184"/>
      <c r="HT44" s="184"/>
      <c r="HU44" s="184"/>
      <c r="HV44" s="184"/>
      <c r="HW44" s="184"/>
      <c r="HX44" s="184"/>
      <c r="HY44" s="184"/>
      <c r="HZ44" s="184"/>
      <c r="IA44" s="184"/>
      <c r="IB44" s="184"/>
      <c r="IC44" s="184"/>
      <c r="ID44" s="184"/>
      <c r="IE44" s="184"/>
      <c r="IF44" s="184"/>
      <c r="IG44" s="184"/>
      <c r="IH44" s="184"/>
      <c r="II44" s="184"/>
      <c r="IJ44" s="184"/>
      <c r="IK44" s="184"/>
      <c r="IL44" s="184"/>
      <c r="IM44" s="184"/>
      <c r="IN44" s="184"/>
      <c r="IO44" s="184"/>
      <c r="IP44" s="184"/>
      <c r="IQ44" s="184"/>
      <c r="IR44" s="184"/>
      <c r="IS44" s="184"/>
      <c r="IT44" s="184"/>
      <c r="IU44" s="184"/>
      <c r="IV44" s="184"/>
    </row>
    <row r="45" spans="1:256" s="153" customFormat="1" ht="15" customHeight="1" x14ac:dyDescent="0.15">
      <c r="A45" s="25"/>
      <c r="B45" s="184"/>
      <c r="C45" s="184"/>
      <c r="D45" s="184"/>
      <c r="E45" s="184"/>
      <c r="F45" s="184"/>
      <c r="G45" s="184"/>
      <c r="H45" s="185"/>
      <c r="I45" s="185"/>
      <c r="J45" s="185"/>
      <c r="K45" s="185"/>
      <c r="L45" s="185"/>
      <c r="M45" s="185"/>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c r="DP45" s="184"/>
      <c r="DQ45" s="184"/>
      <c r="DR45" s="184"/>
      <c r="DS45" s="184"/>
      <c r="DT45" s="184"/>
      <c r="DU45" s="184"/>
      <c r="DV45" s="184"/>
      <c r="DW45" s="184"/>
      <c r="DX45" s="184"/>
      <c r="DY45" s="184"/>
      <c r="DZ45" s="184"/>
      <c r="EA45" s="184"/>
      <c r="EB45" s="184"/>
      <c r="EC45" s="184"/>
      <c r="ED45" s="184"/>
      <c r="EE45" s="184"/>
      <c r="EF45" s="184"/>
      <c r="EG45" s="184"/>
      <c r="EH45" s="184"/>
      <c r="EI45" s="184"/>
      <c r="EJ45" s="184"/>
      <c r="EK45" s="184"/>
      <c r="EL45" s="184"/>
      <c r="EM45" s="184"/>
      <c r="EN45" s="184"/>
      <c r="EO45" s="184"/>
      <c r="EP45" s="184"/>
      <c r="EQ45" s="184"/>
      <c r="ER45" s="184"/>
      <c r="ES45" s="184"/>
      <c r="ET45" s="184"/>
      <c r="EU45" s="184"/>
      <c r="EV45" s="184"/>
      <c r="EW45" s="184"/>
      <c r="EX45" s="184"/>
      <c r="EY45" s="184"/>
      <c r="EZ45" s="184"/>
      <c r="FA45" s="184"/>
      <c r="FB45" s="184"/>
      <c r="FC45" s="184"/>
      <c r="FD45" s="184"/>
      <c r="FE45" s="184"/>
      <c r="FF45" s="184"/>
      <c r="FG45" s="184"/>
      <c r="FH45" s="184"/>
      <c r="FI45" s="184"/>
      <c r="FJ45" s="184"/>
      <c r="FK45" s="184"/>
      <c r="FL45" s="184"/>
      <c r="FM45" s="184"/>
      <c r="FN45" s="184"/>
      <c r="FO45" s="184"/>
      <c r="FP45" s="184"/>
      <c r="FQ45" s="184"/>
      <c r="FR45" s="184"/>
      <c r="FS45" s="184"/>
      <c r="FT45" s="184"/>
      <c r="FU45" s="184"/>
      <c r="FV45" s="184"/>
      <c r="FW45" s="184"/>
      <c r="FX45" s="184"/>
      <c r="FY45" s="184"/>
      <c r="FZ45" s="184"/>
      <c r="GA45" s="184"/>
      <c r="GB45" s="184"/>
      <c r="GC45" s="184"/>
      <c r="GD45" s="184"/>
      <c r="GE45" s="184"/>
      <c r="GF45" s="184"/>
      <c r="GG45" s="184"/>
      <c r="GH45" s="184"/>
      <c r="GI45" s="184"/>
      <c r="GJ45" s="184"/>
      <c r="GK45" s="184"/>
      <c r="GL45" s="184"/>
      <c r="GM45" s="184"/>
      <c r="GN45" s="184"/>
      <c r="GO45" s="184"/>
      <c r="GP45" s="184"/>
      <c r="GQ45" s="184"/>
      <c r="GR45" s="184"/>
      <c r="GS45" s="184"/>
      <c r="GT45" s="184"/>
      <c r="GU45" s="184"/>
      <c r="GV45" s="184"/>
      <c r="GW45" s="184"/>
      <c r="GX45" s="184"/>
      <c r="GY45" s="184"/>
      <c r="GZ45" s="184"/>
      <c r="HA45" s="184"/>
      <c r="HB45" s="184"/>
      <c r="HC45" s="184"/>
      <c r="HD45" s="184"/>
      <c r="HE45" s="184"/>
      <c r="HF45" s="184"/>
      <c r="HG45" s="184"/>
      <c r="HH45" s="184"/>
      <c r="HI45" s="184"/>
      <c r="HJ45" s="184"/>
      <c r="HK45" s="184"/>
      <c r="HL45" s="184"/>
      <c r="HM45" s="184"/>
      <c r="HN45" s="184"/>
      <c r="HO45" s="184"/>
      <c r="HP45" s="184"/>
      <c r="HQ45" s="184"/>
      <c r="HR45" s="184"/>
      <c r="HS45" s="184"/>
      <c r="HT45" s="184"/>
      <c r="HU45" s="184"/>
      <c r="HV45" s="184"/>
      <c r="HW45" s="184"/>
      <c r="HX45" s="184"/>
      <c r="HY45" s="184"/>
      <c r="HZ45" s="184"/>
      <c r="IA45" s="184"/>
      <c r="IB45" s="184"/>
      <c r="IC45" s="184"/>
      <c r="ID45" s="184"/>
      <c r="IE45" s="184"/>
      <c r="IF45" s="184"/>
      <c r="IG45" s="184"/>
      <c r="IH45" s="184"/>
      <c r="II45" s="184"/>
      <c r="IJ45" s="184"/>
      <c r="IK45" s="184"/>
      <c r="IL45" s="184"/>
      <c r="IM45" s="184"/>
      <c r="IN45" s="184"/>
      <c r="IO45" s="184"/>
      <c r="IP45" s="184"/>
      <c r="IQ45" s="184"/>
      <c r="IR45" s="184"/>
      <c r="IS45" s="184"/>
      <c r="IT45" s="184"/>
      <c r="IU45" s="184"/>
      <c r="IV45" s="184"/>
    </row>
    <row r="46" spans="1:256" s="153" customFormat="1" ht="15.75" customHeight="1" x14ac:dyDescent="0.15">
      <c r="A46" s="25"/>
      <c r="B46" s="184"/>
      <c r="C46" s="184"/>
      <c r="D46" s="184"/>
      <c r="E46" s="184"/>
      <c r="F46" s="184"/>
      <c r="G46" s="184"/>
      <c r="H46" s="185"/>
      <c r="I46" s="185"/>
      <c r="J46" s="185"/>
      <c r="K46" s="185"/>
      <c r="L46" s="185"/>
      <c r="M46" s="185"/>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c r="DJ46" s="184"/>
      <c r="DK46" s="184"/>
      <c r="DL46" s="184"/>
      <c r="DM46" s="184"/>
      <c r="DN46" s="184"/>
      <c r="DO46" s="184"/>
      <c r="DP46" s="184"/>
      <c r="DQ46" s="184"/>
      <c r="DR46" s="184"/>
      <c r="DS46" s="184"/>
      <c r="DT46" s="184"/>
      <c r="DU46" s="184"/>
      <c r="DV46" s="184"/>
      <c r="DW46" s="184"/>
      <c r="DX46" s="184"/>
      <c r="DY46" s="184"/>
      <c r="DZ46" s="184"/>
      <c r="EA46" s="184"/>
      <c r="EB46" s="184"/>
      <c r="EC46" s="184"/>
      <c r="ED46" s="184"/>
      <c r="EE46" s="184"/>
      <c r="EF46" s="184"/>
      <c r="EG46" s="184"/>
      <c r="EH46" s="184"/>
      <c r="EI46" s="184"/>
      <c r="EJ46" s="184"/>
      <c r="EK46" s="184"/>
      <c r="EL46" s="184"/>
      <c r="EM46" s="184"/>
      <c r="EN46" s="184"/>
      <c r="EO46" s="184"/>
      <c r="EP46" s="184"/>
      <c r="EQ46" s="184"/>
      <c r="ER46" s="184"/>
      <c r="ES46" s="184"/>
      <c r="ET46" s="184"/>
      <c r="EU46" s="184"/>
      <c r="EV46" s="184"/>
      <c r="EW46" s="184"/>
      <c r="EX46" s="184"/>
      <c r="EY46" s="184"/>
      <c r="EZ46" s="184"/>
      <c r="FA46" s="184"/>
      <c r="FB46" s="184"/>
      <c r="FC46" s="184"/>
      <c r="FD46" s="184"/>
      <c r="FE46" s="184"/>
      <c r="FF46" s="184"/>
      <c r="FG46" s="184"/>
      <c r="FH46" s="184"/>
      <c r="FI46" s="184"/>
      <c r="FJ46" s="184"/>
      <c r="FK46" s="184"/>
      <c r="FL46" s="184"/>
      <c r="FM46" s="184"/>
      <c r="FN46" s="184"/>
      <c r="FO46" s="184"/>
      <c r="FP46" s="184"/>
      <c r="FQ46" s="184"/>
      <c r="FR46" s="184"/>
      <c r="FS46" s="184"/>
      <c r="FT46" s="184"/>
      <c r="FU46" s="184"/>
      <c r="FV46" s="184"/>
      <c r="FW46" s="184"/>
      <c r="FX46" s="184"/>
      <c r="FY46" s="184"/>
      <c r="FZ46" s="184"/>
      <c r="GA46" s="184"/>
      <c r="GB46" s="184"/>
      <c r="GC46" s="184"/>
      <c r="GD46" s="184"/>
      <c r="GE46" s="184"/>
      <c r="GF46" s="184"/>
      <c r="GG46" s="184"/>
      <c r="GH46" s="184"/>
      <c r="GI46" s="184"/>
      <c r="GJ46" s="184"/>
      <c r="GK46" s="184"/>
      <c r="GL46" s="184"/>
      <c r="GM46" s="184"/>
      <c r="GN46" s="184"/>
      <c r="GO46" s="184"/>
      <c r="GP46" s="184"/>
      <c r="GQ46" s="184"/>
      <c r="GR46" s="184"/>
      <c r="GS46" s="184"/>
      <c r="GT46" s="184"/>
      <c r="GU46" s="184"/>
      <c r="GV46" s="184"/>
      <c r="GW46" s="184"/>
      <c r="GX46" s="184"/>
      <c r="GY46" s="184"/>
      <c r="GZ46" s="184"/>
      <c r="HA46" s="184"/>
      <c r="HB46" s="184"/>
      <c r="HC46" s="184"/>
      <c r="HD46" s="184"/>
      <c r="HE46" s="184"/>
      <c r="HF46" s="184"/>
      <c r="HG46" s="184"/>
      <c r="HH46" s="184"/>
      <c r="HI46" s="184"/>
      <c r="HJ46" s="184"/>
      <c r="HK46" s="184"/>
      <c r="HL46" s="184"/>
      <c r="HM46" s="184"/>
      <c r="HN46" s="184"/>
      <c r="HO46" s="184"/>
      <c r="HP46" s="184"/>
      <c r="HQ46" s="184"/>
      <c r="HR46" s="184"/>
      <c r="HS46" s="184"/>
      <c r="HT46" s="184"/>
      <c r="HU46" s="184"/>
      <c r="HV46" s="184"/>
      <c r="HW46" s="184"/>
      <c r="HX46" s="184"/>
      <c r="HY46" s="184"/>
      <c r="HZ46" s="184"/>
      <c r="IA46" s="184"/>
      <c r="IB46" s="184"/>
      <c r="IC46" s="184"/>
      <c r="ID46" s="184"/>
      <c r="IE46" s="184"/>
      <c r="IF46" s="184"/>
      <c r="IG46" s="184"/>
      <c r="IH46" s="184"/>
      <c r="II46" s="184"/>
      <c r="IJ46" s="184"/>
      <c r="IK46" s="184"/>
      <c r="IL46" s="184"/>
      <c r="IM46" s="184"/>
      <c r="IN46" s="184"/>
      <c r="IO46" s="184"/>
      <c r="IP46" s="184"/>
      <c r="IQ46" s="184"/>
      <c r="IR46" s="184"/>
      <c r="IS46" s="184"/>
      <c r="IT46" s="184"/>
      <c r="IU46" s="184"/>
      <c r="IV46" s="184"/>
    </row>
    <row r="47" spans="1:256" ht="15" customHeight="1" x14ac:dyDescent="0.15">
      <c r="A47" s="25"/>
      <c r="B47" s="185" t="s">
        <v>56</v>
      </c>
      <c r="C47" s="185"/>
      <c r="D47" s="185"/>
      <c r="E47" s="185"/>
      <c r="F47" s="185"/>
      <c r="G47" s="185"/>
      <c r="H47" s="185" t="s">
        <v>54</v>
      </c>
      <c r="I47" s="185"/>
      <c r="J47" s="185"/>
      <c r="K47" s="185"/>
      <c r="L47" s="185"/>
      <c r="M47" s="185"/>
      <c r="N47" s="185" t="s">
        <v>55</v>
      </c>
      <c r="O47" s="185"/>
      <c r="P47" s="185"/>
      <c r="Q47" s="185"/>
      <c r="R47" s="185"/>
    </row>
    <row r="48" spans="1:256" ht="15.75" customHeight="1" x14ac:dyDescent="0.15">
      <c r="A48" s="25"/>
      <c r="B48" s="166" t="s">
        <v>1</v>
      </c>
      <c r="C48" s="166"/>
      <c r="D48" s="166"/>
      <c r="E48" s="166"/>
      <c r="F48" s="166"/>
      <c r="G48" s="166"/>
      <c r="H48" s="186" t="s">
        <v>57</v>
      </c>
      <c r="I48" s="186"/>
      <c r="J48" s="186"/>
      <c r="K48" s="186"/>
      <c r="L48" s="186"/>
      <c r="M48" s="186"/>
      <c r="N48" s="166"/>
      <c r="O48" s="166"/>
      <c r="P48" s="166"/>
      <c r="Q48" s="166"/>
      <c r="R48" s="166"/>
    </row>
    <row r="49" spans="1:18" ht="15" customHeight="1" x14ac:dyDescent="0.15">
      <c r="A49" s="25"/>
      <c r="B49" s="166"/>
      <c r="C49" s="166"/>
      <c r="D49" s="166"/>
      <c r="E49" s="166"/>
      <c r="F49" s="166"/>
      <c r="G49" s="166"/>
      <c r="H49" s="186"/>
      <c r="I49" s="186"/>
      <c r="J49" s="186"/>
      <c r="K49" s="186"/>
      <c r="L49" s="186"/>
      <c r="M49" s="186"/>
      <c r="N49" s="166"/>
      <c r="O49" s="166"/>
      <c r="P49" s="166"/>
      <c r="Q49" s="166"/>
      <c r="R49" s="166"/>
    </row>
    <row r="50" spans="1:18" ht="12.75" customHeight="1" x14ac:dyDescent="0.15">
      <c r="A50" s="25"/>
      <c r="B50" s="166"/>
      <c r="C50" s="166"/>
      <c r="D50" s="166"/>
      <c r="E50" s="166"/>
      <c r="F50" s="166"/>
      <c r="G50" s="166"/>
      <c r="H50" s="186"/>
      <c r="I50" s="186"/>
      <c r="J50" s="186"/>
      <c r="K50" s="186"/>
      <c r="L50" s="186"/>
      <c r="M50" s="186"/>
      <c r="N50" s="166"/>
      <c r="O50" s="166"/>
      <c r="P50" s="166"/>
      <c r="Q50" s="166"/>
      <c r="R50" s="166"/>
    </row>
    <row r="51" spans="1:18" ht="15" customHeight="1" x14ac:dyDescent="0.15">
      <c r="A51" s="25"/>
      <c r="B51" s="166"/>
      <c r="C51" s="166"/>
      <c r="D51" s="166"/>
      <c r="E51" s="166"/>
      <c r="F51" s="166"/>
      <c r="G51" s="166"/>
      <c r="H51" s="186"/>
      <c r="I51" s="186"/>
      <c r="J51" s="186"/>
      <c r="K51" s="186"/>
      <c r="L51" s="186"/>
      <c r="M51" s="186"/>
      <c r="N51" s="166"/>
      <c r="O51" s="166"/>
      <c r="P51" s="166"/>
      <c r="Q51" s="166"/>
      <c r="R51" s="166"/>
    </row>
    <row r="52" spans="1:18" ht="13.5" customHeight="1" x14ac:dyDescent="0.15">
      <c r="A52" s="25"/>
      <c r="B52" s="187" t="s">
        <v>1</v>
      </c>
      <c r="C52" s="187"/>
      <c r="D52" s="187"/>
      <c r="E52" s="187"/>
      <c r="F52" s="187"/>
      <c r="G52" s="187"/>
      <c r="H52" s="187"/>
      <c r="I52" s="187"/>
      <c r="J52" s="187"/>
      <c r="K52" s="187"/>
      <c r="L52" s="187"/>
      <c r="M52" s="187"/>
      <c r="N52" s="187"/>
      <c r="O52" s="187"/>
      <c r="P52" s="187"/>
      <c r="Q52" s="187"/>
      <c r="R52" s="187"/>
    </row>
    <row r="53" spans="1:18" ht="15" customHeight="1" x14ac:dyDescent="0.15">
      <c r="B53" s="166" t="s">
        <v>58</v>
      </c>
      <c r="C53" s="166"/>
      <c r="D53" s="166"/>
      <c r="E53" s="166" t="s">
        <v>59</v>
      </c>
      <c r="F53" s="166"/>
      <c r="G53" s="166"/>
      <c r="H53" s="166"/>
      <c r="I53" s="166"/>
      <c r="J53" s="166"/>
      <c r="K53" s="166"/>
      <c r="L53" s="166"/>
      <c r="M53" s="166"/>
      <c r="N53" s="166"/>
      <c r="O53" s="166"/>
      <c r="P53" s="166"/>
      <c r="Q53" s="166"/>
      <c r="R53" s="166"/>
    </row>
    <row r="54" spans="1:18" ht="15.75" customHeight="1" x14ac:dyDescent="0.15"/>
    <row r="55" spans="1:18" ht="15" customHeight="1" x14ac:dyDescent="0.15">
      <c r="B55" s="188" t="s">
        <v>60</v>
      </c>
      <c r="C55" s="188"/>
      <c r="D55" s="188"/>
      <c r="E55" s="188"/>
      <c r="F55" s="188"/>
      <c r="G55" s="188"/>
      <c r="H55" s="188"/>
      <c r="I55" s="188"/>
      <c r="J55" s="188"/>
      <c r="K55" s="188"/>
      <c r="L55" s="188"/>
      <c r="M55" s="188"/>
      <c r="N55" s="188"/>
      <c r="O55" s="188"/>
      <c r="P55" s="188"/>
      <c r="Q55" s="188"/>
      <c r="R55" s="188"/>
    </row>
    <row r="56" spans="1:18" ht="13.5" customHeight="1" x14ac:dyDescent="0.15">
      <c r="B56" s="189" t="s">
        <v>61</v>
      </c>
      <c r="C56" s="189"/>
      <c r="D56" s="189"/>
      <c r="E56" s="189"/>
      <c r="F56" s="189"/>
      <c r="G56" s="189"/>
      <c r="H56" s="189"/>
      <c r="I56" s="189"/>
      <c r="J56" s="189"/>
      <c r="K56" s="189"/>
      <c r="L56" s="189"/>
      <c r="M56" s="189"/>
      <c r="N56" s="189"/>
      <c r="O56" s="189"/>
      <c r="P56" s="189"/>
      <c r="Q56" s="189"/>
      <c r="R56" s="189"/>
    </row>
    <row r="57" spans="1:18" ht="12.75" customHeight="1" x14ac:dyDescent="0.15">
      <c r="E57" s="190"/>
      <c r="F57" s="190"/>
      <c r="G57" s="190"/>
      <c r="J57" s="190"/>
      <c r="K57" s="190"/>
      <c r="L57" s="190"/>
      <c r="O57" s="191"/>
      <c r="P57" s="191"/>
      <c r="Q57" s="191"/>
    </row>
    <row r="58" spans="1:18" ht="12.75" customHeight="1" x14ac:dyDescent="0.15">
      <c r="B58" s="162" t="s">
        <v>62</v>
      </c>
      <c r="C58" s="162"/>
      <c r="D58" s="162"/>
      <c r="E58" s="162"/>
      <c r="F58" s="162"/>
      <c r="G58" s="162"/>
      <c r="H58" s="162"/>
      <c r="I58" s="162"/>
      <c r="J58" s="162"/>
      <c r="K58" s="162"/>
      <c r="L58" s="162"/>
      <c r="M58" s="162"/>
      <c r="N58" s="195" t="s">
        <v>63</v>
      </c>
      <c r="O58" s="195"/>
      <c r="P58" s="195"/>
      <c r="Q58" s="195"/>
      <c r="R58" s="195"/>
    </row>
    <row r="59" spans="1:18" ht="14.25" customHeight="1" x14ac:dyDescent="0.15">
      <c r="B59" s="189" t="s">
        <v>64</v>
      </c>
      <c r="C59" s="189"/>
      <c r="D59" s="189"/>
      <c r="E59" s="189"/>
      <c r="F59" s="189"/>
      <c r="G59" s="189"/>
      <c r="H59" s="189"/>
      <c r="I59" s="189"/>
      <c r="J59" s="189"/>
      <c r="K59" s="189"/>
      <c r="L59" s="189"/>
      <c r="M59" s="189"/>
      <c r="N59" s="195"/>
      <c r="O59" s="195"/>
      <c r="P59" s="195"/>
      <c r="Q59" s="195"/>
      <c r="R59" s="195"/>
    </row>
    <row r="60" spans="1:18" ht="11.25" customHeight="1" x14ac:dyDescent="0.15"/>
    <row r="61" spans="1:18" ht="13.5" customHeight="1" x14ac:dyDescent="0.15">
      <c r="B61" s="162" t="s">
        <v>65</v>
      </c>
      <c r="C61" s="162"/>
      <c r="D61" s="162"/>
      <c r="E61" s="162"/>
      <c r="F61" s="162"/>
      <c r="G61" s="162"/>
      <c r="H61" s="162"/>
      <c r="I61" s="162"/>
      <c r="J61" s="162"/>
      <c r="K61" s="162"/>
      <c r="L61" s="162"/>
      <c r="M61" s="162"/>
      <c r="N61" s="195" t="s">
        <v>66</v>
      </c>
      <c r="O61" s="195"/>
      <c r="P61" s="195"/>
      <c r="Q61" s="195"/>
      <c r="R61" s="195"/>
    </row>
    <row r="62" spans="1:18" ht="12" customHeight="1" x14ac:dyDescent="0.15">
      <c r="B62" s="189" t="s">
        <v>67</v>
      </c>
      <c r="C62" s="189"/>
      <c r="D62" s="189"/>
      <c r="E62" s="189"/>
      <c r="F62" s="189"/>
      <c r="G62" s="189"/>
      <c r="H62" s="189"/>
      <c r="I62" s="189"/>
      <c r="J62" s="189"/>
      <c r="K62" s="189"/>
      <c r="L62" s="189"/>
      <c r="M62" s="189"/>
      <c r="N62" s="195"/>
      <c r="O62" s="195"/>
      <c r="P62" s="195"/>
      <c r="Q62" s="195"/>
      <c r="R62" s="195"/>
    </row>
    <row r="63" spans="1:18" ht="15" customHeight="1" x14ac:dyDescent="0.15">
      <c r="B63" s="43"/>
      <c r="C63" s="43"/>
      <c r="D63" s="43"/>
      <c r="E63" s="43"/>
      <c r="F63" s="43"/>
      <c r="G63" s="43"/>
    </row>
    <row r="64" spans="1:18" ht="15" customHeight="1" x14ac:dyDescent="0.15">
      <c r="B64" s="192" t="s">
        <v>68</v>
      </c>
      <c r="C64" s="192"/>
      <c r="D64" s="192"/>
      <c r="E64" s="192"/>
      <c r="F64" s="192"/>
      <c r="G64" s="193" t="s">
        <v>69</v>
      </c>
      <c r="H64" s="193"/>
      <c r="I64" s="193"/>
      <c r="J64" s="193"/>
      <c r="K64" s="193"/>
      <c r="L64" s="193"/>
      <c r="M64" s="194" t="s">
        <v>70</v>
      </c>
      <c r="N64" s="194"/>
      <c r="O64" s="194"/>
      <c r="P64" s="194"/>
      <c r="Q64" s="194"/>
      <c r="R64" s="194"/>
    </row>
    <row r="65" spans="2:7" ht="15" customHeight="1" x14ac:dyDescent="0.15">
      <c r="B65" s="43"/>
      <c r="C65" s="43"/>
      <c r="D65" s="43"/>
      <c r="E65" s="43"/>
      <c r="F65" s="43"/>
      <c r="G65" s="43"/>
    </row>
    <row r="66" spans="2:7" ht="13.5" customHeight="1" x14ac:dyDescent="0.15">
      <c r="B66" s="43"/>
      <c r="C66" s="43"/>
      <c r="D66" s="43"/>
      <c r="E66" s="43"/>
      <c r="F66" s="43"/>
      <c r="G66" s="43"/>
    </row>
    <row r="67" spans="2:7" ht="15" customHeight="1" x14ac:dyDescent="0.15">
      <c r="B67" s="43"/>
      <c r="C67" s="43"/>
      <c r="D67" s="43"/>
      <c r="E67" s="43"/>
      <c r="F67" s="43"/>
      <c r="G67" s="43"/>
    </row>
    <row r="68" spans="2:7" ht="5" customHeight="1" x14ac:dyDescent="0.15">
      <c r="B68" s="43"/>
      <c r="C68" s="43"/>
      <c r="D68" s="43"/>
      <c r="E68" s="43"/>
      <c r="F68" s="43"/>
      <c r="G68" s="43"/>
    </row>
    <row r="69" spans="2:7" ht="15" customHeight="1" x14ac:dyDescent="0.15">
      <c r="B69" s="43"/>
      <c r="C69" s="43"/>
      <c r="D69" s="43"/>
      <c r="E69" s="43"/>
      <c r="F69" s="43"/>
      <c r="G69" s="43"/>
    </row>
    <row r="70" spans="2:7" ht="5" customHeight="1" x14ac:dyDescent="0.15"/>
    <row r="71" spans="2:7" ht="5" customHeight="1" x14ac:dyDescent="0.15"/>
    <row r="72" spans="2:7" ht="5" customHeight="1" x14ac:dyDescent="0.15"/>
    <row r="73" spans="2:7" ht="5" customHeight="1" x14ac:dyDescent="0.15">
      <c r="B73" s="43"/>
      <c r="C73" s="43"/>
      <c r="D73" s="43"/>
      <c r="E73" s="43"/>
      <c r="F73" s="43"/>
      <c r="G73" s="43"/>
    </row>
    <row r="74" spans="2:7" ht="15" customHeight="1" x14ac:dyDescent="0.15">
      <c r="B74" s="43"/>
      <c r="C74" s="43"/>
      <c r="D74" s="43"/>
      <c r="E74" s="43"/>
      <c r="F74" s="43"/>
      <c r="G74" s="43"/>
    </row>
    <row r="75" spans="2:7" ht="5" customHeight="1" x14ac:dyDescent="0.15">
      <c r="B75" s="43"/>
      <c r="C75" s="43"/>
      <c r="D75" s="43"/>
      <c r="E75" s="43"/>
      <c r="F75" s="43"/>
      <c r="G75" s="43"/>
    </row>
    <row r="76" spans="2:7" ht="5" customHeight="1" x14ac:dyDescent="0.15">
      <c r="B76" s="43"/>
      <c r="C76" s="43"/>
      <c r="D76" s="43"/>
      <c r="E76" s="43"/>
      <c r="F76" s="43"/>
      <c r="G76" s="43"/>
    </row>
    <row r="77" spans="2:7" ht="5" customHeight="1" x14ac:dyDescent="0.15">
      <c r="B77" s="43"/>
      <c r="C77" s="43"/>
      <c r="D77" s="43"/>
      <c r="E77" s="43"/>
      <c r="F77" s="43"/>
      <c r="G77" s="43"/>
    </row>
    <row r="78" spans="2:7" ht="15" customHeight="1" x14ac:dyDescent="0.15">
      <c r="B78" s="43"/>
      <c r="C78" s="43"/>
      <c r="D78" s="43"/>
      <c r="E78" s="43"/>
      <c r="F78" s="43"/>
      <c r="G78" s="43"/>
    </row>
    <row r="79" spans="2:7" ht="5" customHeight="1" x14ac:dyDescent="0.15">
      <c r="B79" s="43"/>
      <c r="C79" s="43"/>
      <c r="D79" s="43"/>
      <c r="E79" s="43"/>
      <c r="F79" s="43"/>
      <c r="G79" s="43"/>
    </row>
    <row r="80" spans="2:7" ht="5" customHeight="1" x14ac:dyDescent="0.15">
      <c r="B80" s="43"/>
      <c r="C80" s="43"/>
      <c r="D80" s="43"/>
      <c r="E80" s="43"/>
      <c r="F80" s="43"/>
      <c r="G80" s="43"/>
    </row>
    <row r="81" spans="2:18" ht="5" customHeight="1" x14ac:dyDescent="0.15">
      <c r="B81" s="43"/>
      <c r="C81" s="43"/>
      <c r="D81" s="43"/>
      <c r="E81" s="43"/>
      <c r="F81" s="43"/>
      <c r="G81" s="43"/>
    </row>
    <row r="82" spans="2:18" ht="5" customHeight="1" x14ac:dyDescent="0.15">
      <c r="B82" s="43"/>
      <c r="C82" s="43"/>
      <c r="D82" s="43"/>
      <c r="E82" s="43"/>
      <c r="F82" s="43"/>
      <c r="G82" s="43"/>
    </row>
    <row r="83" spans="2:18" ht="15" customHeight="1" x14ac:dyDescent="0.15">
      <c r="B83" s="43"/>
      <c r="C83" s="43"/>
      <c r="D83" s="43"/>
      <c r="E83" s="43"/>
      <c r="F83" s="43"/>
      <c r="G83" s="43"/>
      <c r="R83" s="43"/>
    </row>
    <row r="84" spans="2:18" ht="15" customHeight="1" x14ac:dyDescent="0.15">
      <c r="B84" s="43"/>
      <c r="C84" s="43"/>
      <c r="D84" s="43"/>
      <c r="E84" s="43"/>
      <c r="F84" s="43"/>
      <c r="G84" s="43"/>
    </row>
    <row r="85" spans="2:18" ht="5" customHeight="1" x14ac:dyDescent="0.15">
      <c r="B85" s="43"/>
      <c r="C85" s="43"/>
      <c r="D85" s="43"/>
      <c r="E85" s="43"/>
      <c r="F85" s="43"/>
      <c r="G85" s="43"/>
    </row>
    <row r="86" spans="2:18" ht="15" customHeight="1" x14ac:dyDescent="0.15">
      <c r="B86" s="43"/>
      <c r="C86" s="43"/>
      <c r="D86" s="43"/>
      <c r="E86" s="43"/>
      <c r="F86" s="43"/>
      <c r="G86" s="43"/>
    </row>
    <row r="87" spans="2:18" ht="5" customHeight="1" x14ac:dyDescent="0.15">
      <c r="B87" s="43"/>
      <c r="C87" s="43"/>
      <c r="D87" s="43"/>
      <c r="E87" s="43"/>
      <c r="F87" s="43"/>
      <c r="G87" s="43"/>
    </row>
    <row r="88" spans="2:18" ht="5" customHeight="1" x14ac:dyDescent="0.15">
      <c r="B88" s="43"/>
      <c r="C88" s="43"/>
      <c r="D88" s="43"/>
      <c r="E88" s="43"/>
      <c r="F88" s="43"/>
      <c r="G88" s="43"/>
    </row>
    <row r="89" spans="2:18" ht="15" customHeight="1" x14ac:dyDescent="0.15">
      <c r="B89" s="43"/>
      <c r="C89" s="43"/>
      <c r="D89" s="43"/>
      <c r="E89" s="43"/>
      <c r="F89" s="43"/>
      <c r="G89" s="43"/>
    </row>
    <row r="90" spans="2:18" ht="5" customHeight="1" x14ac:dyDescent="0.15">
      <c r="B90" s="43"/>
      <c r="C90" s="43"/>
      <c r="D90" s="43"/>
      <c r="E90" s="43"/>
      <c r="F90" s="43"/>
      <c r="G90" s="43"/>
    </row>
    <row r="91" spans="2:18" ht="5" customHeight="1" x14ac:dyDescent="0.15">
      <c r="B91" s="43"/>
      <c r="C91" s="43"/>
      <c r="D91" s="43"/>
      <c r="E91" s="43"/>
      <c r="F91" s="43"/>
      <c r="G91" s="43"/>
    </row>
    <row r="92" spans="2:18" ht="5" customHeight="1" x14ac:dyDescent="0.15">
      <c r="B92" s="43"/>
      <c r="C92" s="43"/>
      <c r="D92" s="43"/>
      <c r="E92" s="43"/>
      <c r="F92" s="43"/>
      <c r="G92" s="43"/>
    </row>
    <row r="93" spans="2:18" x14ac:dyDescent="0.15">
      <c r="B93" s="43"/>
      <c r="C93" s="43"/>
      <c r="D93" s="43"/>
      <c r="E93" s="43"/>
      <c r="F93" s="43"/>
      <c r="G93" s="43"/>
    </row>
    <row r="94" spans="2:18" x14ac:dyDescent="0.15">
      <c r="B94" s="43"/>
      <c r="C94" s="43"/>
      <c r="D94" s="43"/>
      <c r="E94" s="43"/>
      <c r="F94" s="43"/>
      <c r="G94" s="43"/>
      <c r="R94" s="44"/>
    </row>
    <row r="95" spans="2:18" x14ac:dyDescent="0.15">
      <c r="B95" s="43"/>
      <c r="C95" s="43"/>
      <c r="D95" s="43"/>
      <c r="E95" s="43"/>
      <c r="F95" s="43"/>
      <c r="G95" s="43"/>
    </row>
    <row r="96" spans="2:18" x14ac:dyDescent="0.15">
      <c r="B96" s="43"/>
      <c r="C96" s="43"/>
      <c r="D96" s="43"/>
      <c r="E96" s="43"/>
      <c r="F96" s="43"/>
      <c r="G96" s="43"/>
    </row>
  </sheetData>
  <sheetProtection selectLockedCells="1" selectUnlockedCells="1"/>
  <mergeCells count="97">
    <mergeCell ref="B64:F64"/>
    <mergeCell ref="G64:L64"/>
    <mergeCell ref="M64:R64"/>
    <mergeCell ref="B58:M58"/>
    <mergeCell ref="N58:R59"/>
    <mergeCell ref="B59:M59"/>
    <mergeCell ref="B61:M61"/>
    <mergeCell ref="N61:R62"/>
    <mergeCell ref="B62:M62"/>
    <mergeCell ref="B55:R55"/>
    <mergeCell ref="B56:R56"/>
    <mergeCell ref="E57:G57"/>
    <mergeCell ref="J57:L57"/>
    <mergeCell ref="O57:Q57"/>
    <mergeCell ref="B48:G51"/>
    <mergeCell ref="H48:M51"/>
    <mergeCell ref="N48:R51"/>
    <mergeCell ref="B52:R52"/>
    <mergeCell ref="B53:D53"/>
    <mergeCell ref="E53:R53"/>
    <mergeCell ref="B43:G46"/>
    <mergeCell ref="H43:M46"/>
    <mergeCell ref="N43:IV46"/>
    <mergeCell ref="B47:G47"/>
    <mergeCell ref="H47:M47"/>
    <mergeCell ref="N47:R47"/>
    <mergeCell ref="B39:D39"/>
    <mergeCell ref="E39:S39"/>
    <mergeCell ref="B41:R41"/>
    <mergeCell ref="B42:G42"/>
    <mergeCell ref="H42:M42"/>
    <mergeCell ref="N42:R42"/>
    <mergeCell ref="B37:D37"/>
    <mergeCell ref="E37:H37"/>
    <mergeCell ref="I37:L37"/>
    <mergeCell ref="M37:R37"/>
    <mergeCell ref="B38:D38"/>
    <mergeCell ref="E38:H38"/>
    <mergeCell ref="I38:L38"/>
    <mergeCell ref="M38:R38"/>
    <mergeCell ref="B34:D34"/>
    <mergeCell ref="E34:H34"/>
    <mergeCell ref="I34:L34"/>
    <mergeCell ref="M34:R34"/>
    <mergeCell ref="B36:R36"/>
    <mergeCell ref="B32:D32"/>
    <mergeCell ref="E32:H32"/>
    <mergeCell ref="I32:L32"/>
    <mergeCell ref="M32:Q32"/>
    <mergeCell ref="B33:D33"/>
    <mergeCell ref="E33:H33"/>
    <mergeCell ref="I33:L33"/>
    <mergeCell ref="M33:R33"/>
    <mergeCell ref="B30:D30"/>
    <mergeCell ref="E30:H30"/>
    <mergeCell ref="I30:L30"/>
    <mergeCell ref="M30:Q30"/>
    <mergeCell ref="E31:Q31"/>
    <mergeCell ref="B27:R27"/>
    <mergeCell ref="B28:D28"/>
    <mergeCell ref="E28:R28"/>
    <mergeCell ref="B29:D29"/>
    <mergeCell ref="E29:R29"/>
    <mergeCell ref="B25:D25"/>
    <mergeCell ref="E25:H25"/>
    <mergeCell ref="I25:L25"/>
    <mergeCell ref="M25:S25"/>
    <mergeCell ref="B26:D26"/>
    <mergeCell ref="E26:H26"/>
    <mergeCell ref="I26:S26"/>
    <mergeCell ref="B23:H23"/>
    <mergeCell ref="I23:R23"/>
    <mergeCell ref="B24:D24"/>
    <mergeCell ref="E24:H24"/>
    <mergeCell ref="I24:L24"/>
    <mergeCell ref="M24:R24"/>
    <mergeCell ref="B19:D19"/>
    <mergeCell ref="E19:H19"/>
    <mergeCell ref="I19:L19"/>
    <mergeCell ref="M19:R19"/>
    <mergeCell ref="B20:D20"/>
    <mergeCell ref="E20:H20"/>
    <mergeCell ref="I20:L20"/>
    <mergeCell ref="M20:R20"/>
    <mergeCell ref="B16:D16"/>
    <mergeCell ref="E16:R16"/>
    <mergeCell ref="B17:D17"/>
    <mergeCell ref="E17:R17"/>
    <mergeCell ref="B18:D18"/>
    <mergeCell ref="E18:H18"/>
    <mergeCell ref="I18:L18"/>
    <mergeCell ref="M18:R18"/>
    <mergeCell ref="C6:Q6"/>
    <mergeCell ref="C7:Q7"/>
    <mergeCell ref="C8:Q8"/>
    <mergeCell ref="A9:XFD9"/>
    <mergeCell ref="B15:IV15"/>
  </mergeCells>
  <dataValidations count="1">
    <dataValidation type="list" allowBlank="1" showErrorMessage="1" sqref="S17:IV17" xr:uid="{00000000-0002-0000-0200-000000000000}">
      <formula1>$J$10:$J$21</formula1>
      <formula2>0</formula2>
    </dataValidation>
  </dataValidations>
  <hyperlinks>
    <hyperlink ref="N58" r:id="rId1" xr:uid="{00000000-0004-0000-0200-000000000000}"/>
    <hyperlink ref="N61" r:id="rId2" xr:uid="{00000000-0004-0000-0200-000001000000}"/>
  </hyperlinks>
  <pageMargins left="0.74791666666666667" right="0.59027777777777779" top="0.19652777777777777" bottom="0.59027777777777768" header="0.51180555555555551" footer="0.51180555555555551"/>
  <pageSetup paperSize="9" scale="80" firstPageNumber="0" orientation="portrait" horizontalDpi="300" verticalDpi="300" r:id="rId3"/>
  <headerFooter alignWithMargins="0">
    <oddFooter>&amp;R&amp;8Temporary GPL 2010-11 v1</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2"/>
  <sheetViews>
    <sheetView showGridLines="0" topLeftCell="B1" workbookViewId="0">
      <selection activeCell="E21" sqref="E21"/>
    </sheetView>
  </sheetViews>
  <sheetFormatPr baseColWidth="10" defaultColWidth="0" defaultRowHeight="13" x14ac:dyDescent="0.15"/>
  <cols>
    <col min="1" max="1" width="11.3984375" style="1" customWidth="1"/>
    <col min="2" max="2" width="51" style="1" customWidth="1"/>
    <col min="3" max="4" width="11.3984375" style="45" customWidth="1"/>
    <col min="5" max="5" width="10.796875" style="1" customWidth="1"/>
    <col min="6" max="6" width="0.19921875" style="1" customWidth="1"/>
    <col min="7" max="16384" width="0" style="1" hidden="1"/>
  </cols>
  <sheetData>
    <row r="1" spans="1:5" x14ac:dyDescent="0.15">
      <c r="C1" s="1"/>
      <c r="D1" s="1"/>
    </row>
    <row r="2" spans="1:5" x14ac:dyDescent="0.15">
      <c r="C2" s="1"/>
      <c r="D2" s="1"/>
    </row>
    <row r="3" spans="1:5" x14ac:dyDescent="0.15">
      <c r="C3" s="1"/>
      <c r="D3" s="1"/>
    </row>
    <row r="4" spans="1:5" x14ac:dyDescent="0.15">
      <c r="C4" s="1"/>
      <c r="D4" s="1"/>
    </row>
    <row r="5" spans="1:5" x14ac:dyDescent="0.15">
      <c r="C5" s="1"/>
      <c r="D5" s="1"/>
    </row>
    <row r="6" spans="1:5" x14ac:dyDescent="0.15">
      <c r="C6" s="1"/>
      <c r="D6" s="1"/>
    </row>
    <row r="7" spans="1:5" ht="23" x14ac:dyDescent="0.15">
      <c r="A7" s="156" t="s">
        <v>71</v>
      </c>
      <c r="B7" s="156"/>
      <c r="C7" s="156"/>
      <c r="D7" s="156"/>
      <c r="E7" s="156"/>
    </row>
    <row r="8" spans="1:5" x14ac:dyDescent="0.15">
      <c r="A8" s="4"/>
      <c r="B8" s="4"/>
      <c r="C8" s="4"/>
      <c r="D8" s="4"/>
    </row>
    <row r="9" spans="1:5" s="2" customFormat="1" ht="18" x14ac:dyDescent="0.15">
      <c r="A9" s="196" t="s">
        <v>73</v>
      </c>
      <c r="B9" s="196"/>
      <c r="C9" s="196"/>
      <c r="D9" s="196"/>
      <c r="E9" s="196"/>
    </row>
    <row r="10" spans="1:5" s="2" customFormat="1" ht="18" x14ac:dyDescent="0.15">
      <c r="A10" s="196" t="s">
        <v>74</v>
      </c>
      <c r="B10" s="196"/>
      <c r="C10" s="196"/>
      <c r="D10" s="196"/>
      <c r="E10" s="196"/>
    </row>
    <row r="11" spans="1:5" s="2" customFormat="1" x14ac:dyDescent="0.15">
      <c r="A11" s="2" t="s">
        <v>75</v>
      </c>
      <c r="C11" s="45"/>
      <c r="D11" s="45"/>
    </row>
    <row r="12" spans="1:5" s="2" customFormat="1" x14ac:dyDescent="0.15">
      <c r="A12" s="46" t="str">
        <f>'Booking Form'!K5</f>
        <v xml:space="preserve">   </v>
      </c>
      <c r="B12" s="46"/>
      <c r="C12" s="46"/>
    </row>
    <row r="13" spans="1:5" s="2" customFormat="1" x14ac:dyDescent="0.15">
      <c r="A13" s="46" t="str">
        <f>'Booking Form'!C25</f>
        <v xml:space="preserve"> </v>
      </c>
      <c r="B13" s="1"/>
      <c r="C13" s="45"/>
      <c r="D13" s="45"/>
    </row>
    <row r="14" spans="1:5" s="2" customFormat="1" x14ac:dyDescent="0.15">
      <c r="A14" s="46" t="str">
        <f>'Booking Form'!C26</f>
        <v xml:space="preserve"> </v>
      </c>
      <c r="B14" s="1"/>
      <c r="C14" s="45"/>
      <c r="D14" s="45"/>
    </row>
    <row r="15" spans="1:5" s="2" customFormat="1" x14ac:dyDescent="0.15">
      <c r="A15" s="46" t="str">
        <f>'Booking Form'!C27</f>
        <v xml:space="preserve"> </v>
      </c>
      <c r="B15" s="1"/>
      <c r="C15" s="45"/>
      <c r="D15" s="45"/>
    </row>
    <row r="16" spans="1:5" x14ac:dyDescent="0.15">
      <c r="A16" s="5" t="str">
        <f>'Booking Form'!C28</f>
        <v xml:space="preserve"> </v>
      </c>
    </row>
    <row r="18" spans="1:5" x14ac:dyDescent="0.15">
      <c r="A18" s="48" t="s">
        <v>55</v>
      </c>
      <c r="B18" s="49" t="s">
        <v>76</v>
      </c>
      <c r="C18" s="50" t="s">
        <v>77</v>
      </c>
      <c r="D18" s="51" t="s">
        <v>78</v>
      </c>
      <c r="E18" s="4"/>
    </row>
    <row r="19" spans="1:5" x14ac:dyDescent="0.15">
      <c r="A19" s="52" t="e">
        <f>#REF!</f>
        <v>#REF!</v>
      </c>
      <c r="B19" s="53" t="s">
        <v>79</v>
      </c>
      <c r="C19" s="54" t="s">
        <v>1</v>
      </c>
      <c r="D19" s="55">
        <v>395</v>
      </c>
      <c r="E19" s="56"/>
    </row>
    <row r="20" spans="1:5" x14ac:dyDescent="0.15">
      <c r="A20" s="57" t="e">
        <f>#REF!</f>
        <v>#REF!</v>
      </c>
      <c r="B20" s="8" t="e">
        <f>CONCATENATE("IGCSA Facility Fee €240/week for ",TEXT(#REF!,"0")," day",IF(#REF!&gt;1,"s",""))</f>
        <v>#REF!</v>
      </c>
      <c r="C20" s="58" t="e">
        <f>ROUND(240/7*VALUE(MID(B20,34,2)),2)</f>
        <v>#REF!</v>
      </c>
      <c r="D20" s="59"/>
      <c r="E20" s="56"/>
    </row>
    <row r="21" spans="1:5" x14ac:dyDescent="0.15">
      <c r="A21" s="57" t="e">
        <f>#REF!</f>
        <v>#REF!</v>
      </c>
      <c r="B21" s="8" t="e">
        <f>CONCATENATE("BGC Fee for second pilots R100/day for ",TEXT(#REF!,"0")," day",IF(#REF!&gt;1,"s",""))</f>
        <v>#REF!</v>
      </c>
      <c r="C21" s="60"/>
      <c r="D21" s="61" t="e">
        <f>ROUND(100*VALUE(MID(B21,39,2)),2)</f>
        <v>#REF!</v>
      </c>
      <c r="E21" s="56"/>
    </row>
    <row r="22" spans="1:5" x14ac:dyDescent="0.15">
      <c r="A22" s="57"/>
      <c r="B22" s="8" t="s">
        <v>80</v>
      </c>
      <c r="C22" s="58">
        <v>0</v>
      </c>
      <c r="D22" s="59"/>
      <c r="E22" s="56"/>
    </row>
    <row r="23" spans="1:5" customFormat="1" x14ac:dyDescent="0.15">
      <c r="A23" s="62" t="e">
        <f>#REF!</f>
        <v>#REF!</v>
      </c>
      <c r="B23" s="63" t="s">
        <v>81</v>
      </c>
      <c r="C23" s="64"/>
      <c r="D23" s="65">
        <v>800</v>
      </c>
      <c r="E23" s="56"/>
    </row>
    <row r="24" spans="1:5" x14ac:dyDescent="0.15">
      <c r="A24" s="62" t="e">
        <f>#REF!</f>
        <v>#REF!</v>
      </c>
      <c r="B24" s="8" t="e">
        <f>CONCATENATE("Shade Netting for ",TEXT(#REF!,"0")," day",IF(#REF!&gt;1,"s",""))</f>
        <v>#REF!</v>
      </c>
      <c r="C24" s="58" t="e">
        <f>ROUND(120/7*VALUE(MID(B24,19,2)),2)</f>
        <v>#REF!</v>
      </c>
      <c r="D24" s="59"/>
      <c r="E24" s="56"/>
    </row>
    <row r="25" spans="1:5" x14ac:dyDescent="0.15">
      <c r="A25" s="62"/>
      <c r="B25" s="8" t="s">
        <v>82</v>
      </c>
      <c r="C25" s="60"/>
      <c r="D25" s="61">
        <f>5*VALUE(MID(B25,15,3))</f>
        <v>110</v>
      </c>
      <c r="E25" s="56"/>
    </row>
    <row r="26" spans="1:5" x14ac:dyDescent="0.15">
      <c r="A26" s="62"/>
      <c r="B26" s="8" t="s">
        <v>83</v>
      </c>
      <c r="C26" s="60"/>
      <c r="D26" s="61">
        <f>5*VALUE(MID(B26,15,3))</f>
        <v>510</v>
      </c>
      <c r="E26" s="56"/>
    </row>
    <row r="27" spans="1:5" x14ac:dyDescent="0.15">
      <c r="A27" s="62"/>
      <c r="B27" s="8" t="s">
        <v>84</v>
      </c>
      <c r="C27" s="60"/>
      <c r="D27" s="61">
        <f>5*VALUE(MID(B27,15,3))</f>
        <v>60</v>
      </c>
      <c r="E27" s="56"/>
    </row>
    <row r="28" spans="1:5" x14ac:dyDescent="0.15">
      <c r="A28" s="62"/>
      <c r="B28" s="8" t="s">
        <v>85</v>
      </c>
      <c r="C28" s="60"/>
      <c r="D28" s="61">
        <f>5*VALUE(MID(B28,15,3))</f>
        <v>220</v>
      </c>
      <c r="E28" s="56"/>
    </row>
    <row r="29" spans="1:5" x14ac:dyDescent="0.15">
      <c r="A29" s="62">
        <f>MAX(Flights!A10:A33)</f>
        <v>40151</v>
      </c>
      <c r="B29" s="8" t="s">
        <v>86</v>
      </c>
      <c r="C29" s="58">
        <f>Flights!I34</f>
        <v>307.5</v>
      </c>
      <c r="D29" s="59"/>
      <c r="E29" s="56"/>
    </row>
    <row r="30" spans="1:5" x14ac:dyDescent="0.15">
      <c r="A30" s="66"/>
      <c r="B30" s="67" t="s">
        <v>87</v>
      </c>
      <c r="C30" s="68"/>
      <c r="D30" s="69">
        <v>400</v>
      </c>
      <c r="E30" s="56"/>
    </row>
    <row r="31" spans="1:5" x14ac:dyDescent="0.15">
      <c r="A31" s="3"/>
      <c r="B31" s="70" t="s">
        <v>88</v>
      </c>
      <c r="C31" s="71" t="e">
        <f>SUM(C19:C30)</f>
        <v>#REF!</v>
      </c>
      <c r="D31" s="72" t="e">
        <f>SUM(D19:D30)</f>
        <v>#REF!</v>
      </c>
      <c r="E31" s="56"/>
    </row>
    <row r="32" spans="1:5" x14ac:dyDescent="0.15">
      <c r="A32" s="3"/>
      <c r="C32" s="73"/>
      <c r="D32" s="74"/>
      <c r="E32" s="56"/>
    </row>
    <row r="33" spans="1:5" s="10" customFormat="1" ht="11" x14ac:dyDescent="0.15">
      <c r="A33" s="75">
        <v>40153</v>
      </c>
      <c r="B33" s="76" t="s">
        <v>89</v>
      </c>
      <c r="C33" s="77">
        <v>1.2055</v>
      </c>
      <c r="D33" s="78">
        <v>15.345000000000001</v>
      </c>
      <c r="E33" s="79">
        <v>1</v>
      </c>
    </row>
    <row r="34" spans="1:5" x14ac:dyDescent="0.15">
      <c r="A34" s="3"/>
      <c r="C34" s="73"/>
      <c r="D34" s="74"/>
      <c r="E34" s="56"/>
    </row>
    <row r="35" spans="1:5" x14ac:dyDescent="0.15">
      <c r="A35" s="52">
        <v>40153</v>
      </c>
      <c r="B35" s="53" t="s">
        <v>90</v>
      </c>
      <c r="C35" s="80">
        <v>0</v>
      </c>
      <c r="D35" s="81"/>
      <c r="E35" s="82"/>
    </row>
    <row r="36" spans="1:5" x14ac:dyDescent="0.15">
      <c r="A36" s="62">
        <v>40153</v>
      </c>
      <c r="B36" s="8" t="s">
        <v>91</v>
      </c>
      <c r="C36" s="60"/>
      <c r="D36" s="83">
        <v>500</v>
      </c>
      <c r="E36" s="84"/>
    </row>
    <row r="37" spans="1:5" x14ac:dyDescent="0.15">
      <c r="A37" s="62">
        <v>40153</v>
      </c>
      <c r="B37" s="8" t="s">
        <v>92</v>
      </c>
      <c r="C37" s="60"/>
      <c r="D37" s="85"/>
      <c r="E37" s="86">
        <v>50</v>
      </c>
    </row>
    <row r="38" spans="1:5" x14ac:dyDescent="0.15">
      <c r="A38" s="62">
        <v>40154</v>
      </c>
      <c r="B38" s="8" t="s">
        <v>93</v>
      </c>
      <c r="C38" s="58">
        <v>0</v>
      </c>
      <c r="D38" s="87">
        <v>0</v>
      </c>
      <c r="E38" s="86">
        <v>0</v>
      </c>
    </row>
    <row r="39" spans="1:5" x14ac:dyDescent="0.15">
      <c r="A39" s="66">
        <v>40154</v>
      </c>
      <c r="B39" s="67" t="s">
        <v>94</v>
      </c>
      <c r="C39" s="88">
        <v>0</v>
      </c>
      <c r="D39" s="89">
        <v>10593.13</v>
      </c>
      <c r="E39" s="90">
        <v>0</v>
      </c>
    </row>
    <row r="40" spans="1:5" hidden="1" x14ac:dyDescent="0.15">
      <c r="A40" s="47"/>
      <c r="B40" s="91" t="s">
        <v>95</v>
      </c>
      <c r="C40" s="92" t="e">
        <f>SUM(C19:C30)-SUM(C35:C39)</f>
        <v>#REF!</v>
      </c>
      <c r="D40" s="93" t="e">
        <f>C40/C33*D33</f>
        <v>#REF!</v>
      </c>
      <c r="E40" s="94" t="e">
        <f>C40/C33</f>
        <v>#REF!</v>
      </c>
    </row>
    <row r="41" spans="1:5" hidden="1" x14ac:dyDescent="0.15">
      <c r="A41" s="47"/>
      <c r="B41" s="70" t="s">
        <v>96</v>
      </c>
      <c r="C41" s="92" t="e">
        <f>D41/D33*C33</f>
        <v>#REF!</v>
      </c>
      <c r="D41" s="93" t="e">
        <f>SUM(D19:D30)-SUM(D35:D39)</f>
        <v>#REF!</v>
      </c>
      <c r="E41" s="94" t="e">
        <f>D41/D33</f>
        <v>#REF!</v>
      </c>
    </row>
    <row r="42" spans="1:5" hidden="1" x14ac:dyDescent="0.15">
      <c r="A42" s="47"/>
      <c r="B42" s="70" t="s">
        <v>97</v>
      </c>
      <c r="C42" s="92">
        <f>E42*C33</f>
        <v>-60.274999999999999</v>
      </c>
      <c r="D42" s="93">
        <f>E42*D33</f>
        <v>-767.25</v>
      </c>
      <c r="E42" s="94">
        <f>SUM(E19:E30)-SUM(E35:E39)</f>
        <v>-50</v>
      </c>
    </row>
    <row r="43" spans="1:5" x14ac:dyDescent="0.15">
      <c r="A43" s="47"/>
      <c r="B43" s="70" t="s">
        <v>98</v>
      </c>
      <c r="C43" s="92" t="e">
        <f>ROUND(SUM(C40:C42),2)</f>
        <v>#REF!</v>
      </c>
      <c r="D43" s="93" t="e">
        <f>ROUND(SUM(D40:D42),2)</f>
        <v>#REF!</v>
      </c>
      <c r="E43" s="94" t="e">
        <f>ROUND(SUM(E40:E42),2)</f>
        <v>#REF!</v>
      </c>
    </row>
    <row r="44" spans="1:5" x14ac:dyDescent="0.15">
      <c r="A44" s="47"/>
      <c r="B44" s="1" t="s">
        <v>1</v>
      </c>
    </row>
    <row r="45" spans="1:5" x14ac:dyDescent="0.15">
      <c r="A45" s="47"/>
    </row>
    <row r="46" spans="1:5" x14ac:dyDescent="0.15">
      <c r="A46" s="47"/>
    </row>
    <row r="47" spans="1:5" x14ac:dyDescent="0.15">
      <c r="A47" s="47"/>
    </row>
    <row r="48" spans="1:5" x14ac:dyDescent="0.15">
      <c r="A48" s="47"/>
    </row>
    <row r="49" spans="1:8" x14ac:dyDescent="0.15">
      <c r="A49" s="47"/>
    </row>
    <row r="50" spans="1:8" x14ac:dyDescent="0.15">
      <c r="A50" s="47"/>
    </row>
    <row r="51" spans="1:8" x14ac:dyDescent="0.15">
      <c r="A51" s="47"/>
    </row>
    <row r="52" spans="1:8" x14ac:dyDescent="0.15">
      <c r="A52" s="47"/>
    </row>
    <row r="53" spans="1:8" x14ac:dyDescent="0.15">
      <c r="A53" s="47"/>
    </row>
    <row r="54" spans="1:8" x14ac:dyDescent="0.15">
      <c r="A54" s="47"/>
    </row>
    <row r="55" spans="1:8" x14ac:dyDescent="0.15">
      <c r="A55" s="47"/>
    </row>
    <row r="56" spans="1:8" x14ac:dyDescent="0.15">
      <c r="A56" s="47"/>
    </row>
    <row r="57" spans="1:8" x14ac:dyDescent="0.15">
      <c r="A57" s="47"/>
    </row>
    <row r="58" spans="1:8" x14ac:dyDescent="0.15">
      <c r="C58" s="1"/>
      <c r="D58" s="1"/>
    </row>
    <row r="59" spans="1:8" x14ac:dyDescent="0.15">
      <c r="C59" s="5"/>
      <c r="D59" s="5"/>
      <c r="E59" s="5"/>
      <c r="F59" s="5"/>
      <c r="G59" s="5"/>
      <c r="H59" s="5"/>
    </row>
    <row r="60" spans="1:8" s="95" customFormat="1" ht="11" x14ac:dyDescent="0.15">
      <c r="A60" s="155" t="s">
        <v>99</v>
      </c>
      <c r="B60" s="155"/>
      <c r="C60" s="155"/>
      <c r="D60" s="155"/>
      <c r="E60" s="155"/>
    </row>
    <row r="61" spans="1:8" s="95" customFormat="1" ht="11" x14ac:dyDescent="0.15">
      <c r="A61" s="155" t="s">
        <v>100</v>
      </c>
      <c r="B61" s="155"/>
      <c r="C61" s="155"/>
      <c r="D61" s="155"/>
      <c r="E61" s="155"/>
    </row>
    <row r="62" spans="1:8" s="95" customFormat="1" ht="11" x14ac:dyDescent="0.15">
      <c r="A62" s="155" t="s">
        <v>101</v>
      </c>
      <c r="B62" s="155"/>
      <c r="C62" s="155"/>
      <c r="D62" s="155"/>
      <c r="E62" s="155"/>
    </row>
  </sheetData>
  <sheetProtection selectLockedCells="1" selectUnlockedCells="1"/>
  <mergeCells count="6">
    <mergeCell ref="A62:E62"/>
    <mergeCell ref="A7:E7"/>
    <mergeCell ref="A9:E9"/>
    <mergeCell ref="A10:E10"/>
    <mergeCell ref="A60:E60"/>
    <mergeCell ref="A61:E61"/>
  </mergeCells>
  <pageMargins left="0.74791666666666667" right="0.59027777777777779" top="0.19652777777777777" bottom="0.59027777777777768" header="0.51180555555555551" footer="0.51180555555555551"/>
  <pageSetup paperSize="9" firstPageNumber="0" orientation="portrait" horizontalDpi="300" verticalDpi="300" r:id="rId1"/>
  <headerFooter alignWithMargins="0">
    <oddFooter>&amp;R&amp;8Flying account 2010-11 v1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34"/>
  <sheetViews>
    <sheetView showGridLines="0" topLeftCell="B1" workbookViewId="0">
      <selection activeCell="K21" sqref="K21"/>
    </sheetView>
  </sheetViews>
  <sheetFormatPr baseColWidth="10" defaultColWidth="0" defaultRowHeight="13" x14ac:dyDescent="0.15"/>
  <cols>
    <col min="1" max="1" width="10.796875" style="96" customWidth="1"/>
    <col min="2" max="3" width="5.3984375" style="96" customWidth="1"/>
    <col min="4" max="5" width="8.3984375" style="96" customWidth="1"/>
    <col min="6" max="6" width="0" style="97" hidden="1"/>
    <col min="7" max="9" width="8.3984375" style="96" customWidth="1"/>
    <col min="10" max="10" width="10.3984375" style="97" customWidth="1"/>
    <col min="11" max="11" width="24.796875" style="97" customWidth="1"/>
    <col min="12" max="12" width="0" style="98" hidden="1"/>
    <col min="13" max="13" width="0.19921875" style="99" customWidth="1"/>
    <col min="14" max="16384" width="0" style="99" hidden="1"/>
  </cols>
  <sheetData>
    <row r="1" spans="1:13" s="1" customFormat="1" x14ac:dyDescent="0.15">
      <c r="A1" s="10"/>
      <c r="B1" s="10"/>
      <c r="C1" s="10"/>
      <c r="D1" s="10"/>
      <c r="E1" s="10"/>
      <c r="F1" s="10"/>
      <c r="G1" s="10"/>
      <c r="H1" s="10"/>
      <c r="I1" s="10"/>
      <c r="J1" s="10"/>
      <c r="K1" s="10"/>
    </row>
    <row r="2" spans="1:13" s="1" customFormat="1" x14ac:dyDescent="0.15">
      <c r="A2" s="10"/>
      <c r="B2" s="10"/>
      <c r="C2" s="10"/>
      <c r="D2" s="10"/>
      <c r="E2" s="10"/>
      <c r="F2" s="10"/>
      <c r="G2" s="10"/>
      <c r="H2" s="10"/>
      <c r="I2" s="10"/>
      <c r="J2" s="10"/>
      <c r="K2" s="10"/>
    </row>
    <row r="3" spans="1:13" s="1" customFormat="1" x14ac:dyDescent="0.15">
      <c r="A3" s="10"/>
      <c r="B3" s="10"/>
      <c r="C3" s="10"/>
      <c r="D3" s="10"/>
      <c r="E3" s="10"/>
      <c r="F3" s="10"/>
      <c r="G3" s="10"/>
      <c r="H3" s="10"/>
      <c r="I3" s="10"/>
      <c r="J3" s="10"/>
      <c r="K3" s="10"/>
    </row>
    <row r="4" spans="1:13" s="1" customFormat="1" x14ac:dyDescent="0.15">
      <c r="A4" s="10"/>
      <c r="B4" s="10"/>
      <c r="C4" s="10"/>
      <c r="D4" s="10"/>
      <c r="E4" s="10"/>
      <c r="F4" s="10"/>
      <c r="G4" s="10"/>
      <c r="H4" s="10"/>
      <c r="I4" s="10"/>
      <c r="J4" s="10"/>
      <c r="K4" s="10"/>
    </row>
    <row r="5" spans="1:13" s="1" customFormat="1" x14ac:dyDescent="0.15">
      <c r="A5" s="10"/>
      <c r="B5" s="10"/>
      <c r="C5" s="10"/>
      <c r="D5" s="10"/>
      <c r="E5" s="10"/>
      <c r="F5" s="10"/>
      <c r="G5" s="10"/>
      <c r="H5" s="10"/>
      <c r="I5" s="10"/>
      <c r="J5" s="10"/>
      <c r="K5" s="10"/>
    </row>
    <row r="6" spans="1:13" s="1" customFormat="1" x14ac:dyDescent="0.15">
      <c r="A6" s="10"/>
      <c r="B6" s="10"/>
      <c r="C6" s="10"/>
      <c r="D6" s="10"/>
      <c r="E6" s="10"/>
      <c r="F6" s="10"/>
      <c r="G6" s="10"/>
      <c r="H6" s="10"/>
      <c r="I6" s="10"/>
      <c r="J6" s="10"/>
      <c r="K6" s="10"/>
    </row>
    <row r="7" spans="1:13" s="5" customFormat="1" ht="23" x14ac:dyDescent="0.15">
      <c r="A7" s="156" t="str">
        <f>CONCATENATE("Flights - ",'Booking Form'!K5)</f>
        <v xml:space="preserve">Flights -    </v>
      </c>
      <c r="B7" s="156"/>
      <c r="C7" s="156"/>
      <c r="D7" s="156"/>
      <c r="E7" s="156"/>
      <c r="F7" s="156"/>
      <c r="G7" s="156"/>
      <c r="H7" s="156"/>
      <c r="I7" s="156"/>
      <c r="J7" s="156"/>
      <c r="K7" s="156"/>
    </row>
    <row r="8" spans="1:13" x14ac:dyDescent="0.15">
      <c r="A8" s="100"/>
      <c r="B8" s="100"/>
      <c r="C8" s="100"/>
      <c r="D8" s="100"/>
      <c r="E8" s="100"/>
      <c r="F8" s="100"/>
      <c r="G8" s="100"/>
      <c r="H8" s="100"/>
      <c r="I8" s="100"/>
      <c r="J8" s="100"/>
      <c r="K8" s="100"/>
    </row>
    <row r="9" spans="1:13" ht="108" x14ac:dyDescent="0.15">
      <c r="A9" s="101" t="s">
        <v>55</v>
      </c>
      <c r="B9" s="101" t="s">
        <v>102</v>
      </c>
      <c r="C9" s="101" t="s">
        <v>2</v>
      </c>
      <c r="D9" s="101" t="s">
        <v>103</v>
      </c>
      <c r="E9" s="101" t="s">
        <v>104</v>
      </c>
      <c r="F9" s="102" t="s">
        <v>105</v>
      </c>
      <c r="G9" s="101" t="s">
        <v>106</v>
      </c>
      <c r="H9" s="101" t="s">
        <v>107</v>
      </c>
      <c r="I9" s="101" t="s">
        <v>108</v>
      </c>
      <c r="J9" s="103" t="s">
        <v>109</v>
      </c>
      <c r="K9" s="102" t="s">
        <v>110</v>
      </c>
      <c r="L9" s="104" t="s">
        <v>107</v>
      </c>
      <c r="M9" s="105"/>
    </row>
    <row r="10" spans="1:13" x14ac:dyDescent="0.15">
      <c r="A10" s="106">
        <v>40145</v>
      </c>
      <c r="B10" s="107" t="s">
        <v>111</v>
      </c>
      <c r="C10" s="107">
        <v>628</v>
      </c>
      <c r="D10" s="108">
        <v>0.58888888888888891</v>
      </c>
      <c r="E10" s="109">
        <v>6000</v>
      </c>
      <c r="F10" s="110" t="s">
        <v>112</v>
      </c>
      <c r="G10" s="108">
        <v>0.60972222222222217</v>
      </c>
      <c r="H10" s="108">
        <f t="shared" ref="H10:H33" si="0">IF(OR(D10="",G10=""),"",G10-D10)</f>
        <v>2.0833333333333259E-2</v>
      </c>
      <c r="I10" s="111">
        <f>IF(E10="",0,IF(E10&gt;6100,36+((E10-6100)*0.015),36))</f>
        <v>36</v>
      </c>
      <c r="J10" s="112" t="s">
        <v>113</v>
      </c>
      <c r="K10" s="112"/>
      <c r="L10" s="113">
        <f t="shared" ref="L10:L33" si="1">IF(H10="",0,VALUE(LEFT(TEXT(G10,"hh:mm"),2))*60+VALUE(RIGHT(TEXT(G10,"hh:mm"),2))-VALUE(LEFT(TEXT(D10,"hh:mm"),2))*60-VALUE(RIGHT(TEXT(D10,"hh:mm"),2)))</f>
        <v>30</v>
      </c>
      <c r="M10" s="105"/>
    </row>
    <row r="11" spans="1:13" x14ac:dyDescent="0.15">
      <c r="A11" s="106">
        <v>40146</v>
      </c>
      <c r="B11" s="107" t="s">
        <v>111</v>
      </c>
      <c r="C11" s="107" t="s">
        <v>114</v>
      </c>
      <c r="D11" s="108">
        <v>0.66319444444444442</v>
      </c>
      <c r="E11" s="109">
        <v>6200</v>
      </c>
      <c r="F11" s="110" t="s">
        <v>112</v>
      </c>
      <c r="G11" s="108">
        <v>0.68402777777777779</v>
      </c>
      <c r="H11" s="108">
        <f t="shared" si="0"/>
        <v>2.083333333333337E-2</v>
      </c>
      <c r="I11" s="111">
        <f t="shared" ref="I11:I33" si="2">IF(E11="",0,IF(E11&gt;6100,36+((E11-6100)*0.015),36))</f>
        <v>37.5</v>
      </c>
      <c r="J11" s="112" t="s">
        <v>113</v>
      </c>
      <c r="K11" s="112"/>
      <c r="L11" s="113">
        <f t="shared" si="1"/>
        <v>30</v>
      </c>
      <c r="M11" s="105"/>
    </row>
    <row r="12" spans="1:13" x14ac:dyDescent="0.15">
      <c r="A12" s="106">
        <v>40147</v>
      </c>
      <c r="B12" s="107" t="s">
        <v>111</v>
      </c>
      <c r="C12" s="107" t="s">
        <v>114</v>
      </c>
      <c r="D12" s="108">
        <v>0.52777777777777779</v>
      </c>
      <c r="E12" s="109">
        <v>6600</v>
      </c>
      <c r="F12" s="110" t="s">
        <v>112</v>
      </c>
      <c r="G12" s="108">
        <v>0.54861111111111105</v>
      </c>
      <c r="H12" s="108">
        <f t="shared" si="0"/>
        <v>2.0833333333333259E-2</v>
      </c>
      <c r="I12" s="111">
        <f t="shared" si="2"/>
        <v>43.5</v>
      </c>
      <c r="J12" s="112" t="s">
        <v>113</v>
      </c>
      <c r="K12" s="112"/>
      <c r="L12" s="113">
        <f t="shared" si="1"/>
        <v>30</v>
      </c>
      <c r="M12" s="105"/>
    </row>
    <row r="13" spans="1:13" x14ac:dyDescent="0.15">
      <c r="A13" s="106">
        <v>40147</v>
      </c>
      <c r="B13" s="107" t="s">
        <v>111</v>
      </c>
      <c r="C13" s="107" t="s">
        <v>114</v>
      </c>
      <c r="D13" s="108">
        <v>0.57291666666666663</v>
      </c>
      <c r="E13" s="109">
        <v>6600</v>
      </c>
      <c r="F13" s="110" t="s">
        <v>112</v>
      </c>
      <c r="G13" s="108">
        <v>0.70833333333333337</v>
      </c>
      <c r="H13" s="108">
        <f t="shared" si="0"/>
        <v>0.13541666666666674</v>
      </c>
      <c r="I13" s="111">
        <f t="shared" si="2"/>
        <v>43.5</v>
      </c>
      <c r="J13" s="112" t="s">
        <v>113</v>
      </c>
      <c r="K13" s="112"/>
      <c r="L13" s="113">
        <f t="shared" si="1"/>
        <v>195</v>
      </c>
      <c r="M13" s="105"/>
    </row>
    <row r="14" spans="1:13" x14ac:dyDescent="0.15">
      <c r="A14" s="106">
        <v>40148</v>
      </c>
      <c r="B14" s="107" t="s">
        <v>111</v>
      </c>
      <c r="C14" s="107" t="s">
        <v>114</v>
      </c>
      <c r="D14" s="108">
        <v>0.50694444444444442</v>
      </c>
      <c r="E14" s="109">
        <v>6000</v>
      </c>
      <c r="F14" s="110" t="s">
        <v>112</v>
      </c>
      <c r="G14" s="108">
        <v>0.69027777777777777</v>
      </c>
      <c r="H14" s="108">
        <f t="shared" si="0"/>
        <v>0.18333333333333335</v>
      </c>
      <c r="I14" s="111">
        <f t="shared" si="2"/>
        <v>36</v>
      </c>
      <c r="J14" s="112" t="s">
        <v>113</v>
      </c>
      <c r="K14" s="112"/>
      <c r="L14" s="113">
        <f t="shared" si="1"/>
        <v>264</v>
      </c>
      <c r="M14" s="105"/>
    </row>
    <row r="15" spans="1:13" x14ac:dyDescent="0.15">
      <c r="A15" s="106">
        <v>40149</v>
      </c>
      <c r="B15" s="107" t="s">
        <v>111</v>
      </c>
      <c r="C15" s="107" t="s">
        <v>114</v>
      </c>
      <c r="D15" s="108">
        <v>0.52361111111111114</v>
      </c>
      <c r="E15" s="109">
        <v>6000</v>
      </c>
      <c r="F15" s="110" t="s">
        <v>112</v>
      </c>
      <c r="G15" s="108">
        <v>0.65625</v>
      </c>
      <c r="H15" s="108">
        <f t="shared" si="0"/>
        <v>0.13263888888888886</v>
      </c>
      <c r="I15" s="111">
        <f t="shared" si="2"/>
        <v>36</v>
      </c>
      <c r="J15" s="112" t="s">
        <v>113</v>
      </c>
      <c r="K15" s="112"/>
      <c r="L15" s="113">
        <f t="shared" si="1"/>
        <v>191</v>
      </c>
      <c r="M15" s="105"/>
    </row>
    <row r="16" spans="1:13" x14ac:dyDescent="0.15">
      <c r="A16" s="106">
        <v>40150</v>
      </c>
      <c r="B16" s="107" t="s">
        <v>111</v>
      </c>
      <c r="C16" s="107" t="s">
        <v>114</v>
      </c>
      <c r="D16" s="108">
        <v>0.55138888888888882</v>
      </c>
      <c r="E16" s="109">
        <v>6100</v>
      </c>
      <c r="F16" s="110" t="s">
        <v>112</v>
      </c>
      <c r="G16" s="108">
        <v>0.72777777777777775</v>
      </c>
      <c r="H16" s="108">
        <f t="shared" si="0"/>
        <v>0.17638888888888893</v>
      </c>
      <c r="I16" s="111">
        <f t="shared" si="2"/>
        <v>36</v>
      </c>
      <c r="J16" s="112" t="s">
        <v>113</v>
      </c>
      <c r="K16" s="112"/>
      <c r="L16" s="113">
        <f t="shared" si="1"/>
        <v>254</v>
      </c>
      <c r="M16" s="105"/>
    </row>
    <row r="17" spans="1:13" x14ac:dyDescent="0.15">
      <c r="A17" s="106">
        <v>40151</v>
      </c>
      <c r="B17" s="107" t="s">
        <v>111</v>
      </c>
      <c r="C17" s="107" t="s">
        <v>114</v>
      </c>
      <c r="D17" s="108">
        <v>0.50694444444444442</v>
      </c>
      <c r="E17" s="109">
        <v>6300</v>
      </c>
      <c r="F17" s="110" t="s">
        <v>112</v>
      </c>
      <c r="G17" s="108">
        <v>0.63263888888888886</v>
      </c>
      <c r="H17" s="108">
        <f t="shared" si="0"/>
        <v>0.12569444444444444</v>
      </c>
      <c r="I17" s="111">
        <f t="shared" si="2"/>
        <v>39</v>
      </c>
      <c r="J17" s="112" t="s">
        <v>113</v>
      </c>
      <c r="K17" s="112"/>
      <c r="L17" s="113">
        <f t="shared" si="1"/>
        <v>181</v>
      </c>
      <c r="M17" s="105"/>
    </row>
    <row r="18" spans="1:13" x14ac:dyDescent="0.15">
      <c r="A18" s="106"/>
      <c r="B18" s="107"/>
      <c r="C18" s="107"/>
      <c r="D18" s="108"/>
      <c r="E18" s="109"/>
      <c r="F18" s="110"/>
      <c r="G18" s="108"/>
      <c r="H18" s="108" t="str">
        <f t="shared" si="0"/>
        <v/>
      </c>
      <c r="I18" s="111">
        <f t="shared" si="2"/>
        <v>0</v>
      </c>
      <c r="J18" s="112"/>
      <c r="K18" s="112"/>
      <c r="L18" s="113">
        <f t="shared" si="1"/>
        <v>0</v>
      </c>
      <c r="M18" s="105"/>
    </row>
    <row r="19" spans="1:13" x14ac:dyDescent="0.15">
      <c r="A19" s="106"/>
      <c r="B19" s="107"/>
      <c r="C19" s="107"/>
      <c r="D19" s="108"/>
      <c r="E19" s="109"/>
      <c r="F19" s="110"/>
      <c r="G19" s="108"/>
      <c r="H19" s="108" t="str">
        <f t="shared" si="0"/>
        <v/>
      </c>
      <c r="I19" s="111">
        <f t="shared" si="2"/>
        <v>0</v>
      </c>
      <c r="J19" s="112"/>
      <c r="K19" s="112"/>
      <c r="L19" s="113">
        <f t="shared" si="1"/>
        <v>0</v>
      </c>
      <c r="M19" s="105"/>
    </row>
    <row r="20" spans="1:13" x14ac:dyDescent="0.15">
      <c r="A20" s="106"/>
      <c r="B20" s="107"/>
      <c r="C20" s="107"/>
      <c r="D20" s="108"/>
      <c r="E20" s="109"/>
      <c r="F20" s="110"/>
      <c r="G20" s="108"/>
      <c r="H20" s="108" t="str">
        <f t="shared" si="0"/>
        <v/>
      </c>
      <c r="I20" s="111">
        <f t="shared" si="2"/>
        <v>0</v>
      </c>
      <c r="J20" s="112"/>
      <c r="K20" s="112"/>
      <c r="L20" s="113">
        <f t="shared" si="1"/>
        <v>0</v>
      </c>
      <c r="M20" s="105"/>
    </row>
    <row r="21" spans="1:13" x14ac:dyDescent="0.15">
      <c r="A21" s="106"/>
      <c r="B21" s="107"/>
      <c r="C21" s="107"/>
      <c r="D21" s="108"/>
      <c r="E21" s="109"/>
      <c r="F21" s="110"/>
      <c r="G21" s="108"/>
      <c r="H21" s="108" t="str">
        <f t="shared" si="0"/>
        <v/>
      </c>
      <c r="I21" s="111">
        <f t="shared" si="2"/>
        <v>0</v>
      </c>
      <c r="J21" s="112"/>
      <c r="K21" s="112"/>
      <c r="L21" s="113">
        <f t="shared" si="1"/>
        <v>0</v>
      </c>
      <c r="M21" s="105"/>
    </row>
    <row r="22" spans="1:13" x14ac:dyDescent="0.15">
      <c r="A22" s="106"/>
      <c r="B22" s="107"/>
      <c r="C22" s="107"/>
      <c r="D22" s="108"/>
      <c r="E22" s="109"/>
      <c r="F22" s="110"/>
      <c r="G22" s="108"/>
      <c r="H22" s="108" t="str">
        <f t="shared" si="0"/>
        <v/>
      </c>
      <c r="I22" s="111">
        <f t="shared" si="2"/>
        <v>0</v>
      </c>
      <c r="J22" s="112"/>
      <c r="K22" s="112"/>
      <c r="L22" s="113">
        <f t="shared" si="1"/>
        <v>0</v>
      </c>
      <c r="M22" s="105"/>
    </row>
    <row r="23" spans="1:13" x14ac:dyDescent="0.15">
      <c r="A23" s="106"/>
      <c r="B23" s="107"/>
      <c r="C23" s="107"/>
      <c r="D23" s="108"/>
      <c r="E23" s="109"/>
      <c r="F23" s="110"/>
      <c r="G23" s="108"/>
      <c r="H23" s="108" t="str">
        <f t="shared" si="0"/>
        <v/>
      </c>
      <c r="I23" s="111">
        <f t="shared" si="2"/>
        <v>0</v>
      </c>
      <c r="J23" s="112"/>
      <c r="K23" s="112"/>
      <c r="L23" s="113">
        <f t="shared" si="1"/>
        <v>0</v>
      </c>
      <c r="M23" s="105"/>
    </row>
    <row r="24" spans="1:13" x14ac:dyDescent="0.15">
      <c r="A24" s="106"/>
      <c r="B24" s="107"/>
      <c r="C24" s="107"/>
      <c r="D24" s="108"/>
      <c r="E24" s="109"/>
      <c r="F24" s="110"/>
      <c r="G24" s="108"/>
      <c r="H24" s="108" t="str">
        <f t="shared" si="0"/>
        <v/>
      </c>
      <c r="I24" s="111">
        <f t="shared" si="2"/>
        <v>0</v>
      </c>
      <c r="J24" s="112"/>
      <c r="K24" s="112"/>
      <c r="L24" s="113">
        <f t="shared" si="1"/>
        <v>0</v>
      </c>
      <c r="M24" s="105"/>
    </row>
    <row r="25" spans="1:13" x14ac:dyDescent="0.15">
      <c r="A25" s="106"/>
      <c r="B25" s="107"/>
      <c r="C25" s="107"/>
      <c r="D25" s="108"/>
      <c r="E25" s="109"/>
      <c r="F25" s="110"/>
      <c r="G25" s="108"/>
      <c r="H25" s="108" t="str">
        <f t="shared" si="0"/>
        <v/>
      </c>
      <c r="I25" s="111">
        <f t="shared" si="2"/>
        <v>0</v>
      </c>
      <c r="J25" s="112"/>
      <c r="K25" s="112"/>
      <c r="L25" s="113">
        <f t="shared" si="1"/>
        <v>0</v>
      </c>
      <c r="M25" s="105"/>
    </row>
    <row r="26" spans="1:13" x14ac:dyDescent="0.15">
      <c r="A26" s="106"/>
      <c r="B26" s="107"/>
      <c r="C26" s="107"/>
      <c r="D26" s="108"/>
      <c r="E26" s="109"/>
      <c r="F26" s="110"/>
      <c r="G26" s="108"/>
      <c r="H26" s="108" t="str">
        <f t="shared" si="0"/>
        <v/>
      </c>
      <c r="I26" s="111">
        <f t="shared" si="2"/>
        <v>0</v>
      </c>
      <c r="J26" s="112"/>
      <c r="K26" s="112"/>
      <c r="L26" s="113">
        <f t="shared" si="1"/>
        <v>0</v>
      </c>
      <c r="M26" s="105"/>
    </row>
    <row r="27" spans="1:13" x14ac:dyDescent="0.15">
      <c r="A27" s="106"/>
      <c r="B27" s="107"/>
      <c r="C27" s="107"/>
      <c r="D27" s="108"/>
      <c r="E27" s="109"/>
      <c r="F27" s="110"/>
      <c r="G27" s="108"/>
      <c r="H27" s="108" t="str">
        <f t="shared" si="0"/>
        <v/>
      </c>
      <c r="I27" s="111">
        <f t="shared" si="2"/>
        <v>0</v>
      </c>
      <c r="J27" s="112"/>
      <c r="K27" s="112"/>
      <c r="L27" s="113">
        <f t="shared" si="1"/>
        <v>0</v>
      </c>
      <c r="M27" s="105"/>
    </row>
    <row r="28" spans="1:13" x14ac:dyDescent="0.15">
      <c r="A28" s="106"/>
      <c r="B28" s="107"/>
      <c r="C28" s="107"/>
      <c r="D28" s="108"/>
      <c r="E28" s="109"/>
      <c r="F28" s="110"/>
      <c r="G28" s="108"/>
      <c r="H28" s="108" t="str">
        <f t="shared" si="0"/>
        <v/>
      </c>
      <c r="I28" s="111">
        <f t="shared" si="2"/>
        <v>0</v>
      </c>
      <c r="J28" s="112"/>
      <c r="K28" s="112"/>
      <c r="L28" s="113">
        <f t="shared" si="1"/>
        <v>0</v>
      </c>
      <c r="M28" s="105"/>
    </row>
    <row r="29" spans="1:13" x14ac:dyDescent="0.15">
      <c r="A29" s="106"/>
      <c r="B29" s="107"/>
      <c r="C29" s="107"/>
      <c r="D29" s="108"/>
      <c r="E29" s="109"/>
      <c r="F29" s="110"/>
      <c r="G29" s="108"/>
      <c r="H29" s="108" t="str">
        <f t="shared" si="0"/>
        <v/>
      </c>
      <c r="I29" s="111">
        <f t="shared" si="2"/>
        <v>0</v>
      </c>
      <c r="J29" s="112"/>
      <c r="K29" s="112"/>
      <c r="L29" s="113">
        <f t="shared" si="1"/>
        <v>0</v>
      </c>
      <c r="M29" s="105"/>
    </row>
    <row r="30" spans="1:13" x14ac:dyDescent="0.15">
      <c r="A30" s="106"/>
      <c r="B30" s="107"/>
      <c r="C30" s="107"/>
      <c r="D30" s="108"/>
      <c r="E30" s="109"/>
      <c r="F30" s="110"/>
      <c r="G30" s="108"/>
      <c r="H30" s="108" t="str">
        <f t="shared" si="0"/>
        <v/>
      </c>
      <c r="I30" s="111">
        <f t="shared" si="2"/>
        <v>0</v>
      </c>
      <c r="J30" s="112"/>
      <c r="K30" s="112"/>
      <c r="L30" s="113">
        <f t="shared" si="1"/>
        <v>0</v>
      </c>
      <c r="M30" s="105"/>
    </row>
    <row r="31" spans="1:13" x14ac:dyDescent="0.15">
      <c r="A31" s="106"/>
      <c r="B31" s="107"/>
      <c r="C31" s="107"/>
      <c r="D31" s="108"/>
      <c r="E31" s="109"/>
      <c r="F31" s="110"/>
      <c r="G31" s="108"/>
      <c r="H31" s="108" t="str">
        <f t="shared" si="0"/>
        <v/>
      </c>
      <c r="I31" s="111">
        <f t="shared" si="2"/>
        <v>0</v>
      </c>
      <c r="J31" s="112"/>
      <c r="K31" s="112"/>
      <c r="L31" s="113">
        <f t="shared" si="1"/>
        <v>0</v>
      </c>
      <c r="M31" s="105"/>
    </row>
    <row r="32" spans="1:13" x14ac:dyDescent="0.15">
      <c r="A32" s="106"/>
      <c r="B32" s="107"/>
      <c r="C32" s="107"/>
      <c r="D32" s="108"/>
      <c r="E32" s="109"/>
      <c r="F32" s="110"/>
      <c r="G32" s="108"/>
      <c r="H32" s="108" t="str">
        <f t="shared" si="0"/>
        <v/>
      </c>
      <c r="I32" s="111">
        <f t="shared" si="2"/>
        <v>0</v>
      </c>
      <c r="J32" s="112"/>
      <c r="K32" s="112"/>
      <c r="L32" s="113">
        <f t="shared" si="1"/>
        <v>0</v>
      </c>
      <c r="M32" s="105"/>
    </row>
    <row r="33" spans="1:13" x14ac:dyDescent="0.15">
      <c r="A33" s="106"/>
      <c r="B33" s="107"/>
      <c r="C33" s="107"/>
      <c r="D33" s="108"/>
      <c r="E33" s="109"/>
      <c r="F33" s="110"/>
      <c r="G33" s="108"/>
      <c r="H33" s="108" t="str">
        <f t="shared" si="0"/>
        <v/>
      </c>
      <c r="I33" s="111">
        <f t="shared" si="2"/>
        <v>0</v>
      </c>
      <c r="J33" s="112"/>
      <c r="K33" s="112"/>
      <c r="L33" s="113">
        <f t="shared" si="1"/>
        <v>0</v>
      </c>
      <c r="M33" s="105"/>
    </row>
    <row r="34" spans="1:13" x14ac:dyDescent="0.15">
      <c r="G34" s="114"/>
      <c r="H34" s="115" t="str">
        <f>CONCATENATE(TEXT(ROUNDDOWN(SUM(L10:L33)/60,0),"0:"),TEXT(SUM(L10:L33)-60*(ROUNDDOWN(SUM(L10:L33)/60,0)),"00"))</f>
        <v>19:35</v>
      </c>
      <c r="I34" s="111">
        <f>SUM(I10:I33)</f>
        <v>307.5</v>
      </c>
    </row>
  </sheetData>
  <sheetProtection selectLockedCells="1" selectUnlockedCells="1"/>
  <mergeCells count="1">
    <mergeCell ref="A7:K7"/>
  </mergeCells>
  <printOptions horizontalCentered="1"/>
  <pageMargins left="0.74791666666666667" right="0.59027777777777779" top="0.19652777777777777" bottom="0.59027777777777768" header="0.51180555555555551" footer="0.51180555555555551"/>
  <pageSetup paperSize="9" firstPageNumber="0" orientation="portrait" horizontalDpi="300" verticalDpi="300" r:id="rId1"/>
  <headerFooter alignWithMargins="0">
    <oddFooter>&amp;R&amp;8Flights 2010-11 v1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60"/>
  <sheetViews>
    <sheetView showGridLines="0" tabSelected="1" zoomScale="220" zoomScaleNormal="220" workbookViewId="0">
      <selection activeCell="C7" sqref="C7:D7"/>
    </sheetView>
  </sheetViews>
  <sheetFormatPr baseColWidth="10" defaultColWidth="11" defaultRowHeight="13" zeroHeight="1" x14ac:dyDescent="0.15"/>
  <cols>
    <col min="1" max="1" width="23.796875" style="1" customWidth="1"/>
    <col min="2" max="8" width="9.3984375" style="1" customWidth="1"/>
    <col min="9" max="9" width="13.59765625" style="1" customWidth="1"/>
    <col min="10" max="12" width="13.59765625" style="1" hidden="1" customWidth="1"/>
    <col min="13" max="13" width="13.59765625" style="1" customWidth="1"/>
    <col min="14" max="16384" width="11" style="1"/>
  </cols>
  <sheetData>
    <row r="1" spans="1:13" ht="25" x14ac:dyDescent="0.15">
      <c r="B1" s="197" t="s">
        <v>115</v>
      </c>
      <c r="C1" s="197"/>
      <c r="D1" s="197"/>
      <c r="E1" s="197"/>
      <c r="F1" s="197"/>
      <c r="G1" s="197"/>
      <c r="H1" s="197"/>
      <c r="I1" s="197"/>
    </row>
    <row r="2" spans="1:13" x14ac:dyDescent="0.15">
      <c r="A2" s="1" t="s">
        <v>1</v>
      </c>
      <c r="B2" s="1" t="s">
        <v>1</v>
      </c>
      <c r="C2" s="1" t="s">
        <v>1</v>
      </c>
      <c r="D2" s="1" t="s">
        <v>1</v>
      </c>
      <c r="E2" s="1" t="s">
        <v>1</v>
      </c>
      <c r="F2" s="1" t="s">
        <v>1</v>
      </c>
      <c r="G2" s="1" t="s">
        <v>1</v>
      </c>
      <c r="H2" s="1" t="s">
        <v>1</v>
      </c>
      <c r="I2" s="1" t="s">
        <v>1</v>
      </c>
      <c r="J2" s="1" t="s">
        <v>1</v>
      </c>
      <c r="K2" s="1" t="s">
        <v>1</v>
      </c>
      <c r="L2" s="1" t="s">
        <v>1</v>
      </c>
      <c r="M2" s="1" t="s">
        <v>1</v>
      </c>
    </row>
    <row r="3" spans="1:13" ht="18" x14ac:dyDescent="0.15">
      <c r="A3" s="116" t="s">
        <v>116</v>
      </c>
      <c r="B3" s="117"/>
      <c r="C3" s="117"/>
      <c r="D3" s="117"/>
      <c r="E3" s="117"/>
      <c r="F3" s="117"/>
      <c r="G3" s="117"/>
      <c r="H3" s="117"/>
      <c r="I3" s="118"/>
    </row>
    <row r="4" spans="1:13" x14ac:dyDescent="0.15">
      <c r="A4" s="119"/>
      <c r="C4" s="8" t="s">
        <v>117</v>
      </c>
      <c r="D4" s="120"/>
      <c r="E4" s="8" t="s">
        <v>118</v>
      </c>
      <c r="F4" s="120"/>
      <c r="I4" s="121"/>
    </row>
    <row r="5" spans="1:13" x14ac:dyDescent="0.15">
      <c r="A5" s="122" t="s">
        <v>119</v>
      </c>
      <c r="B5" s="120"/>
      <c r="C5" s="198">
        <v>45228</v>
      </c>
      <c r="D5" s="198"/>
      <c r="E5" s="198">
        <v>45231</v>
      </c>
      <c r="F5" s="198"/>
      <c r="I5" s="121"/>
      <c r="K5" s="1" t="str">
        <f>CONCATENATE(IF('Booking Form'!C13&lt;&gt;"",'Booking Form'!C13,'Booking Form'!C10)," ",'Booking Form'!C11)</f>
        <v xml:space="preserve">   </v>
      </c>
    </row>
    <row r="6" spans="1:13" x14ac:dyDescent="0.15">
      <c r="A6" s="122" t="s">
        <v>120</v>
      </c>
      <c r="B6" s="120"/>
      <c r="C6" s="198">
        <v>45238</v>
      </c>
      <c r="D6" s="198"/>
      <c r="E6" s="198">
        <v>45241</v>
      </c>
      <c r="F6" s="198"/>
      <c r="I6" s="121"/>
    </row>
    <row r="7" spans="1:13" x14ac:dyDescent="0.15">
      <c r="A7" s="123" t="s">
        <v>2</v>
      </c>
      <c r="B7" s="124"/>
      <c r="C7" s="199" t="s">
        <v>117</v>
      </c>
      <c r="D7" s="199"/>
      <c r="E7" s="199" t="s">
        <v>118</v>
      </c>
      <c r="F7" s="199"/>
      <c r="G7" s="125"/>
      <c r="H7" s="125"/>
      <c r="I7" s="126"/>
      <c r="K7" s="127" t="s">
        <v>0</v>
      </c>
      <c r="L7" s="127" t="s">
        <v>123</v>
      </c>
    </row>
    <row r="8" spans="1:13" ht="9" customHeight="1" x14ac:dyDescent="0.15">
      <c r="K8" s="127" t="s">
        <v>157</v>
      </c>
      <c r="L8" s="127" t="s">
        <v>124</v>
      </c>
    </row>
    <row r="9" spans="1:13" ht="18" x14ac:dyDescent="0.15">
      <c r="A9" s="116" t="s">
        <v>125</v>
      </c>
      <c r="B9" s="117"/>
      <c r="C9" s="117"/>
      <c r="D9" s="117"/>
      <c r="E9" s="117"/>
      <c r="F9" s="117"/>
      <c r="G9" s="117"/>
      <c r="H9" s="117"/>
      <c r="I9" s="118"/>
      <c r="K9" s="127" t="s">
        <v>158</v>
      </c>
    </row>
    <row r="10" spans="1:13" x14ac:dyDescent="0.15">
      <c r="A10" s="128" t="s">
        <v>13</v>
      </c>
      <c r="B10" s="129"/>
      <c r="C10" s="200" t="s">
        <v>1</v>
      </c>
      <c r="D10" s="200"/>
      <c r="E10" s="200"/>
      <c r="F10" s="200"/>
      <c r="G10" s="200"/>
      <c r="H10" s="200"/>
      <c r="I10" s="200"/>
      <c r="K10" s="127" t="s">
        <v>122</v>
      </c>
    </row>
    <row r="11" spans="1:13" x14ac:dyDescent="0.15">
      <c r="A11" s="122" t="s">
        <v>126</v>
      </c>
      <c r="B11" s="120"/>
      <c r="C11" s="201" t="s">
        <v>1</v>
      </c>
      <c r="D11" s="201"/>
      <c r="E11" s="201"/>
      <c r="F11" s="201"/>
      <c r="G11" s="201"/>
      <c r="H11" s="201"/>
      <c r="I11" s="201"/>
      <c r="K11" s="127" t="s">
        <v>128</v>
      </c>
    </row>
    <row r="12" spans="1:13" x14ac:dyDescent="0.15">
      <c r="A12" s="122"/>
      <c r="B12" s="120"/>
      <c r="C12" s="130" t="s">
        <v>1</v>
      </c>
      <c r="D12" s="131"/>
      <c r="E12" s="131"/>
      <c r="F12" s="131"/>
      <c r="G12" s="131"/>
      <c r="H12" s="131"/>
      <c r="I12" s="132"/>
      <c r="K12" s="127" t="s">
        <v>160</v>
      </c>
    </row>
    <row r="13" spans="1:13" x14ac:dyDescent="0.15">
      <c r="A13" s="122" t="s">
        <v>127</v>
      </c>
      <c r="B13" s="120"/>
      <c r="C13" s="201" t="s">
        <v>1</v>
      </c>
      <c r="D13" s="201"/>
      <c r="E13" s="201"/>
      <c r="F13" s="201"/>
      <c r="G13" s="201"/>
      <c r="H13" s="201"/>
      <c r="I13" s="201"/>
      <c r="K13" s="127" t="s">
        <v>129</v>
      </c>
    </row>
    <row r="14" spans="1:13" x14ac:dyDescent="0.15">
      <c r="A14" s="122" t="s">
        <v>16</v>
      </c>
      <c r="B14" s="120"/>
      <c r="C14" s="202" t="s">
        <v>1</v>
      </c>
      <c r="D14" s="202"/>
      <c r="E14" s="133"/>
      <c r="F14" s="28" t="s">
        <v>37</v>
      </c>
      <c r="G14" s="134"/>
      <c r="H14" s="163" t="s">
        <v>1</v>
      </c>
      <c r="I14" s="163"/>
      <c r="K14" s="127" t="s">
        <v>159</v>
      </c>
    </row>
    <row r="15" spans="1:13" x14ac:dyDescent="0.15">
      <c r="A15" s="203" t="s">
        <v>15</v>
      </c>
      <c r="B15" s="203"/>
      <c r="C15" s="204" t="s">
        <v>1</v>
      </c>
      <c r="D15" s="204"/>
      <c r="E15" s="204"/>
      <c r="F15" s="204"/>
      <c r="G15" s="204"/>
      <c r="H15" s="204"/>
      <c r="I15" s="204"/>
      <c r="K15" s="127" t="s">
        <v>121</v>
      </c>
    </row>
    <row r="16" spans="1:13" x14ac:dyDescent="0.15">
      <c r="A16" s="122" t="s">
        <v>130</v>
      </c>
      <c r="B16" s="120"/>
      <c r="C16" s="135" t="s">
        <v>123</v>
      </c>
      <c r="D16" s="6" t="s">
        <v>131</v>
      </c>
      <c r="E16" s="6"/>
      <c r="F16" s="198" t="s">
        <v>1</v>
      </c>
      <c r="G16" s="198"/>
      <c r="H16" s="133" t="s">
        <v>1</v>
      </c>
      <c r="I16" s="136"/>
      <c r="K16" s="127" t="s">
        <v>134</v>
      </c>
    </row>
    <row r="17" spans="1:11" x14ac:dyDescent="0.15">
      <c r="A17" s="119" t="s">
        <v>132</v>
      </c>
      <c r="B17" s="137"/>
      <c r="C17" s="135" t="s">
        <v>123</v>
      </c>
      <c r="D17" s="6" t="s">
        <v>131</v>
      </c>
      <c r="E17" s="6"/>
      <c r="F17" s="198" t="s">
        <v>1</v>
      </c>
      <c r="G17" s="198"/>
      <c r="H17" s="133"/>
      <c r="I17" s="136"/>
      <c r="K17" s="127" t="s">
        <v>1</v>
      </c>
    </row>
    <row r="18" spans="1:11" x14ac:dyDescent="0.15">
      <c r="A18" s="122" t="s">
        <v>133</v>
      </c>
      <c r="B18" s="120"/>
      <c r="C18" s="135" t="s">
        <v>123</v>
      </c>
      <c r="D18" s="133"/>
      <c r="E18" s="133"/>
      <c r="F18" s="133"/>
      <c r="G18" s="133"/>
      <c r="H18" s="133"/>
      <c r="I18" s="136"/>
      <c r="K18" s="127" t="s">
        <v>1</v>
      </c>
    </row>
    <row r="19" spans="1:11" x14ac:dyDescent="0.15">
      <c r="A19" s="122" t="s">
        <v>135</v>
      </c>
      <c r="B19" s="138"/>
      <c r="C19" s="135" t="s">
        <v>123</v>
      </c>
      <c r="D19" s="133"/>
      <c r="E19" s="133"/>
      <c r="F19" s="133"/>
      <c r="G19" s="133"/>
      <c r="H19" s="133"/>
      <c r="I19" s="136"/>
      <c r="K19" s="127"/>
    </row>
    <row r="20" spans="1:11" x14ac:dyDescent="0.15">
      <c r="A20" s="119"/>
      <c r="I20" s="121"/>
      <c r="K20" s="127"/>
    </row>
    <row r="21" spans="1:11" x14ac:dyDescent="0.15">
      <c r="A21" s="139" t="s">
        <v>136</v>
      </c>
      <c r="B21" s="137"/>
      <c r="C21" s="205" t="s">
        <v>1</v>
      </c>
      <c r="D21" s="205"/>
      <c r="E21" s="205"/>
      <c r="F21" s="205"/>
      <c r="G21" s="205"/>
      <c r="H21" s="205"/>
      <c r="I21" s="205"/>
    </row>
    <row r="22" spans="1:11" x14ac:dyDescent="0.15">
      <c r="A22" s="119" t="s">
        <v>1</v>
      </c>
      <c r="B22" s="140"/>
      <c r="C22" s="206" t="s">
        <v>1</v>
      </c>
      <c r="D22" s="206"/>
      <c r="E22" s="206"/>
      <c r="F22" s="206"/>
      <c r="G22" s="206"/>
      <c r="H22" s="206"/>
      <c r="I22" s="206"/>
    </row>
    <row r="23" spans="1:11" ht="12.75" customHeight="1" x14ac:dyDescent="0.15">
      <c r="A23" s="119"/>
      <c r="B23" s="140"/>
      <c r="C23" s="206" t="s">
        <v>1</v>
      </c>
      <c r="D23" s="206"/>
      <c r="E23" s="206"/>
      <c r="F23" s="206"/>
      <c r="G23" s="206"/>
      <c r="H23" s="206"/>
      <c r="I23" s="206"/>
    </row>
    <row r="24" spans="1:11" x14ac:dyDescent="0.15">
      <c r="A24" s="141"/>
      <c r="B24" s="142"/>
      <c r="C24" s="207" t="s">
        <v>1</v>
      </c>
      <c r="D24" s="207"/>
      <c r="E24" s="207"/>
      <c r="F24" s="207"/>
      <c r="G24" s="207"/>
      <c r="H24" s="207"/>
      <c r="I24" s="207"/>
    </row>
    <row r="25" spans="1:11" x14ac:dyDescent="0.15">
      <c r="A25" s="139" t="s">
        <v>137</v>
      </c>
      <c r="B25" s="137"/>
      <c r="C25" s="205" t="str">
        <f>C21</f>
        <v xml:space="preserve"> </v>
      </c>
      <c r="D25" s="205"/>
      <c r="E25" s="205"/>
      <c r="F25" s="205"/>
      <c r="G25" s="205"/>
      <c r="H25" s="205"/>
      <c r="I25" s="205"/>
    </row>
    <row r="26" spans="1:11" x14ac:dyDescent="0.15">
      <c r="A26" s="119"/>
      <c r="B26" s="140"/>
      <c r="C26" s="206" t="str">
        <f>C22</f>
        <v xml:space="preserve"> </v>
      </c>
      <c r="D26" s="206"/>
      <c r="E26" s="206"/>
      <c r="F26" s="206"/>
      <c r="G26" s="206"/>
      <c r="H26" s="206"/>
      <c r="I26" s="206"/>
    </row>
    <row r="27" spans="1:11" x14ac:dyDescent="0.15">
      <c r="A27" s="119"/>
      <c r="B27" s="140"/>
      <c r="C27" s="206" t="str">
        <f>C23</f>
        <v xml:space="preserve"> </v>
      </c>
      <c r="D27" s="206"/>
      <c r="E27" s="206"/>
      <c r="F27" s="206"/>
      <c r="G27" s="206"/>
      <c r="H27" s="206"/>
      <c r="I27" s="206"/>
    </row>
    <row r="28" spans="1:11" x14ac:dyDescent="0.15">
      <c r="A28" s="141"/>
      <c r="B28" s="142"/>
      <c r="C28" s="207" t="str">
        <f>C24</f>
        <v xml:space="preserve"> </v>
      </c>
      <c r="D28" s="207"/>
      <c r="E28" s="207"/>
      <c r="F28" s="207"/>
      <c r="G28" s="207"/>
      <c r="H28" s="207"/>
      <c r="I28" s="207"/>
    </row>
    <row r="29" spans="1:11" x14ac:dyDescent="0.15">
      <c r="A29" s="122" t="s">
        <v>51</v>
      </c>
      <c r="B29" s="120"/>
      <c r="C29" s="208" t="s">
        <v>1</v>
      </c>
      <c r="D29" s="208"/>
      <c r="E29" s="208"/>
      <c r="F29" s="208"/>
      <c r="G29" s="208"/>
      <c r="H29" s="208"/>
      <c r="I29" s="208"/>
    </row>
    <row r="30" spans="1:11" x14ac:dyDescent="0.15">
      <c r="A30" s="119"/>
      <c r="B30" s="8" t="s">
        <v>138</v>
      </c>
      <c r="C30" s="120" t="s">
        <v>1</v>
      </c>
      <c r="D30" s="8" t="s">
        <v>139</v>
      </c>
      <c r="E30" s="120" t="s">
        <v>1</v>
      </c>
      <c r="F30" s="8" t="s">
        <v>140</v>
      </c>
      <c r="G30" s="120"/>
      <c r="H30" s="8" t="s">
        <v>72</v>
      </c>
      <c r="I30" s="143"/>
    </row>
    <row r="31" spans="1:11" ht="13.5" customHeight="1" x14ac:dyDescent="0.15">
      <c r="A31" s="144" t="s">
        <v>141</v>
      </c>
      <c r="B31" s="209" t="s">
        <v>1</v>
      </c>
      <c r="C31" s="209"/>
      <c r="D31" s="209" t="s">
        <v>1</v>
      </c>
      <c r="E31" s="209"/>
      <c r="F31" s="209" t="s">
        <v>1</v>
      </c>
      <c r="G31" s="209"/>
      <c r="H31" s="210" t="s">
        <v>1</v>
      </c>
      <c r="I31" s="210"/>
    </row>
    <row r="32" spans="1:11" ht="9" customHeight="1" x14ac:dyDescent="0.15">
      <c r="A32" s="145" t="s">
        <v>1</v>
      </c>
      <c r="B32" s="145"/>
      <c r="C32" s="145"/>
      <c r="D32" s="145"/>
      <c r="E32" s="145"/>
      <c r="F32" s="145"/>
      <c r="G32" s="145"/>
      <c r="H32" s="145"/>
      <c r="I32" s="145"/>
    </row>
    <row r="33" spans="1:9" ht="19.5" customHeight="1" x14ac:dyDescent="0.15">
      <c r="A33" s="116" t="s">
        <v>142</v>
      </c>
      <c r="B33" s="117"/>
      <c r="C33" s="117"/>
      <c r="D33" s="117"/>
      <c r="E33" s="117"/>
      <c r="F33" s="117"/>
      <c r="G33" s="117"/>
      <c r="H33" s="117"/>
      <c r="I33" s="118"/>
    </row>
    <row r="34" spans="1:9" x14ac:dyDescent="0.15">
      <c r="A34" s="122" t="s">
        <v>143</v>
      </c>
      <c r="B34" s="120"/>
      <c r="C34" s="211" t="s">
        <v>1</v>
      </c>
      <c r="D34" s="211"/>
      <c r="I34" s="121"/>
    </row>
    <row r="35" spans="1:9" x14ac:dyDescent="0.15">
      <c r="A35" s="122" t="s">
        <v>144</v>
      </c>
      <c r="B35" s="120"/>
      <c r="C35" s="212" t="s">
        <v>3</v>
      </c>
      <c r="D35" s="212"/>
      <c r="I35" s="121"/>
    </row>
    <row r="36" spans="1:9" ht="12.75" customHeight="1" x14ac:dyDescent="0.15">
      <c r="A36" s="122" t="s">
        <v>120</v>
      </c>
      <c r="B36" s="120"/>
      <c r="C36" s="198" t="s">
        <v>1</v>
      </c>
      <c r="D36" s="198"/>
      <c r="I36" s="121"/>
    </row>
    <row r="37" spans="1:9" ht="12.75" customHeight="1" x14ac:dyDescent="0.15">
      <c r="A37" s="122" t="s">
        <v>145</v>
      </c>
      <c r="B37" s="120"/>
      <c r="C37" s="198" t="s">
        <v>1</v>
      </c>
      <c r="D37" s="198"/>
      <c r="I37" s="121"/>
    </row>
    <row r="38" spans="1:9" ht="12.75" customHeight="1" x14ac:dyDescent="0.15">
      <c r="A38" s="122" t="s">
        <v>146</v>
      </c>
      <c r="B38" s="120"/>
      <c r="C38" s="202" t="s">
        <v>1</v>
      </c>
      <c r="D38" s="202"/>
      <c r="I38" s="121"/>
    </row>
    <row r="39" spans="1:9" x14ac:dyDescent="0.15">
      <c r="A39" s="139" t="s">
        <v>147</v>
      </c>
      <c r="B39" s="137"/>
      <c r="C39" s="213" t="s">
        <v>1</v>
      </c>
      <c r="D39" s="213"/>
      <c r="E39" s="213"/>
      <c r="F39" s="213"/>
      <c r="G39" s="213"/>
      <c r="H39" s="213"/>
      <c r="I39" s="213"/>
    </row>
    <row r="40" spans="1:9" ht="12.75" customHeight="1" x14ac:dyDescent="0.15">
      <c r="A40" s="139" t="s">
        <v>148</v>
      </c>
      <c r="B40" s="137"/>
      <c r="C40" s="214" t="s">
        <v>1</v>
      </c>
      <c r="D40" s="214"/>
      <c r="E40" s="214"/>
      <c r="F40" s="214"/>
      <c r="G40" s="214"/>
      <c r="H40" s="214"/>
      <c r="I40" s="214"/>
    </row>
    <row r="41" spans="1:9" x14ac:dyDescent="0.15">
      <c r="A41" s="141"/>
      <c r="B41" s="142"/>
      <c r="C41" s="214"/>
      <c r="D41" s="214"/>
      <c r="E41" s="214"/>
      <c r="F41" s="214"/>
      <c r="G41" s="214"/>
      <c r="H41" s="214"/>
      <c r="I41" s="214"/>
    </row>
    <row r="42" spans="1:9" ht="12.75" customHeight="1" x14ac:dyDescent="0.15">
      <c r="A42" s="215" t="s">
        <v>149</v>
      </c>
      <c r="B42" s="215"/>
      <c r="C42" s="214" t="s">
        <v>3</v>
      </c>
      <c r="D42" s="214"/>
      <c r="E42" s="214"/>
      <c r="F42" s="214"/>
      <c r="G42" s="214"/>
      <c r="H42" s="214"/>
      <c r="I42" s="214"/>
    </row>
    <row r="43" spans="1:9" x14ac:dyDescent="0.15">
      <c r="A43" s="215"/>
      <c r="B43" s="215"/>
      <c r="C43" s="214"/>
      <c r="D43" s="214"/>
      <c r="E43" s="214"/>
      <c r="F43" s="214"/>
      <c r="G43" s="214"/>
      <c r="H43" s="214"/>
      <c r="I43" s="214"/>
    </row>
    <row r="44" spans="1:9" x14ac:dyDescent="0.15">
      <c r="A44" s="122" t="s">
        <v>150</v>
      </c>
      <c r="B44" s="120"/>
      <c r="C44" s="135" t="s">
        <v>124</v>
      </c>
      <c r="D44" s="133"/>
      <c r="E44" s="133"/>
      <c r="F44" s="133"/>
      <c r="G44" s="133"/>
      <c r="H44" s="133"/>
      <c r="I44" s="136"/>
    </row>
    <row r="45" spans="1:9" x14ac:dyDescent="0.15">
      <c r="A45" s="139" t="s">
        <v>151</v>
      </c>
      <c r="B45" s="137"/>
      <c r="I45" s="121"/>
    </row>
    <row r="46" spans="1:9" x14ac:dyDescent="0.15">
      <c r="A46" s="119" t="s">
        <v>152</v>
      </c>
      <c r="B46" s="140"/>
      <c r="C46" s="216"/>
      <c r="D46" s="216"/>
      <c r="E46" s="216"/>
      <c r="F46" s="216"/>
      <c r="G46" s="216"/>
      <c r="H46" s="216"/>
      <c r="I46" s="216"/>
    </row>
    <row r="47" spans="1:9" x14ac:dyDescent="0.15">
      <c r="A47" s="119"/>
      <c r="B47" s="140"/>
      <c r="C47" s="216"/>
      <c r="D47" s="216"/>
      <c r="E47" s="216"/>
      <c r="F47" s="216"/>
      <c r="G47" s="216"/>
      <c r="H47" s="216"/>
      <c r="I47" s="216"/>
    </row>
    <row r="48" spans="1:9" x14ac:dyDescent="0.15">
      <c r="A48" s="119"/>
      <c r="B48" s="140"/>
      <c r="C48" s="216"/>
      <c r="D48" s="216"/>
      <c r="E48" s="216"/>
      <c r="F48" s="216"/>
      <c r="G48" s="216"/>
      <c r="H48" s="216"/>
      <c r="I48" s="216"/>
    </row>
    <row r="49" spans="1:9" x14ac:dyDescent="0.15">
      <c r="A49" s="146" t="s">
        <v>153</v>
      </c>
      <c r="B49" s="147"/>
      <c r="C49" s="217" t="s">
        <v>1</v>
      </c>
      <c r="D49" s="217"/>
      <c r="E49" s="217"/>
      <c r="F49" s="217"/>
      <c r="G49" s="217"/>
      <c r="H49" s="217"/>
      <c r="I49" s="217"/>
    </row>
    <row r="50" spans="1:9" x14ac:dyDescent="0.15">
      <c r="A50" s="148" t="s">
        <v>154</v>
      </c>
      <c r="B50" s="149"/>
      <c r="C50" s="218"/>
      <c r="D50" s="218"/>
      <c r="E50" s="218"/>
      <c r="F50" s="218"/>
      <c r="G50" s="218"/>
      <c r="H50" s="218"/>
      <c r="I50" s="218"/>
    </row>
    <row r="51" spans="1:9" x14ac:dyDescent="0.15">
      <c r="A51" s="150"/>
      <c r="B51" s="150"/>
      <c r="C51" s="151"/>
      <c r="D51" s="151"/>
      <c r="E51" s="151"/>
      <c r="F51" s="151"/>
      <c r="G51" s="151"/>
      <c r="H51" s="151"/>
      <c r="I51" s="151"/>
    </row>
    <row r="52" spans="1:9" ht="18" x14ac:dyDescent="0.15">
      <c r="A52" s="116" t="s">
        <v>155</v>
      </c>
      <c r="B52" s="152"/>
      <c r="C52" s="117"/>
      <c r="D52" s="117"/>
      <c r="E52" s="117"/>
      <c r="F52" s="117"/>
      <c r="G52" s="117"/>
      <c r="H52" s="117"/>
      <c r="I52" s="118"/>
    </row>
    <row r="53" spans="1:9" x14ac:dyDescent="0.15">
      <c r="A53" s="122" t="s">
        <v>47</v>
      </c>
      <c r="B53" s="120"/>
      <c r="C53" s="200" t="s">
        <v>1</v>
      </c>
      <c r="D53" s="200"/>
      <c r="E53" s="200"/>
      <c r="F53" s="200"/>
      <c r="G53" s="200"/>
      <c r="H53" s="200"/>
      <c r="I53" s="200"/>
    </row>
    <row r="54" spans="1:9" x14ac:dyDescent="0.15">
      <c r="A54" s="139" t="s">
        <v>156</v>
      </c>
      <c r="B54" s="137"/>
      <c r="C54" s="205" t="s">
        <v>1</v>
      </c>
      <c r="D54" s="205"/>
      <c r="E54" s="205"/>
      <c r="F54" s="205"/>
      <c r="G54" s="205"/>
      <c r="H54" s="205"/>
      <c r="I54" s="205"/>
    </row>
    <row r="55" spans="1:9" x14ac:dyDescent="0.15">
      <c r="A55" s="119"/>
      <c r="B55" s="140"/>
      <c r="C55" s="206" t="s">
        <v>1</v>
      </c>
      <c r="D55" s="206"/>
      <c r="E55" s="206"/>
      <c r="F55" s="206"/>
      <c r="G55" s="206"/>
      <c r="H55" s="206"/>
      <c r="I55" s="206"/>
    </row>
    <row r="56" spans="1:9" x14ac:dyDescent="0.15">
      <c r="A56" s="119"/>
      <c r="B56" s="140"/>
      <c r="C56" s="206" t="s">
        <v>1</v>
      </c>
      <c r="D56" s="206"/>
      <c r="E56" s="206"/>
      <c r="F56" s="206"/>
      <c r="G56" s="206"/>
      <c r="H56" s="206"/>
      <c r="I56" s="206"/>
    </row>
    <row r="57" spans="1:9" x14ac:dyDescent="0.15">
      <c r="A57" s="119"/>
      <c r="C57" s="207" t="s">
        <v>1</v>
      </c>
      <c r="D57" s="207"/>
      <c r="E57" s="207"/>
      <c r="F57" s="207"/>
      <c r="G57" s="207"/>
      <c r="H57" s="207"/>
      <c r="I57" s="207"/>
    </row>
    <row r="58" spans="1:9" x14ac:dyDescent="0.15">
      <c r="A58" s="122" t="s">
        <v>51</v>
      </c>
      <c r="B58" s="120"/>
      <c r="C58" s="219" t="s">
        <v>1</v>
      </c>
      <c r="D58" s="219"/>
      <c r="E58" s="219"/>
      <c r="F58" s="219"/>
      <c r="G58" s="219"/>
      <c r="H58" s="219"/>
      <c r="I58" s="219"/>
    </row>
    <row r="59" spans="1:9" x14ac:dyDescent="0.15">
      <c r="A59" s="119"/>
      <c r="B59" s="8" t="s">
        <v>138</v>
      </c>
      <c r="C59" s="120" t="s">
        <v>1</v>
      </c>
      <c r="D59" s="8" t="s">
        <v>139</v>
      </c>
      <c r="E59" s="120" t="s">
        <v>1</v>
      </c>
      <c r="F59" s="8" t="s">
        <v>140</v>
      </c>
      <c r="G59" s="120"/>
      <c r="H59" s="8" t="s">
        <v>72</v>
      </c>
      <c r="I59" s="143"/>
    </row>
    <row r="60" spans="1:9" x14ac:dyDescent="0.15">
      <c r="A60" s="144" t="s">
        <v>141</v>
      </c>
      <c r="B60" s="209" t="s">
        <v>1</v>
      </c>
      <c r="C60" s="209"/>
      <c r="D60" s="209"/>
      <c r="E60" s="209"/>
      <c r="F60" s="209" t="s">
        <v>1</v>
      </c>
      <c r="G60" s="209"/>
      <c r="H60" s="210"/>
      <c r="I60" s="210"/>
    </row>
  </sheetData>
  <sheetProtection selectLockedCells="1" selectUnlockedCells="1"/>
  <mergeCells count="51">
    <mergeCell ref="C50:I50"/>
    <mergeCell ref="B60:C60"/>
    <mergeCell ref="D60:E60"/>
    <mergeCell ref="F60:G60"/>
    <mergeCell ref="H60:I60"/>
    <mergeCell ref="C53:I53"/>
    <mergeCell ref="C54:I54"/>
    <mergeCell ref="C55:I55"/>
    <mergeCell ref="C56:I56"/>
    <mergeCell ref="C57:I57"/>
    <mergeCell ref="C58:I58"/>
    <mergeCell ref="C40:I41"/>
    <mergeCell ref="A42:B43"/>
    <mergeCell ref="C42:I43"/>
    <mergeCell ref="C46:I48"/>
    <mergeCell ref="C49:I49"/>
    <mergeCell ref="C35:D35"/>
    <mergeCell ref="C36:D36"/>
    <mergeCell ref="C37:D37"/>
    <mergeCell ref="C38:D38"/>
    <mergeCell ref="C39:I39"/>
    <mergeCell ref="B31:C31"/>
    <mergeCell ref="D31:E31"/>
    <mergeCell ref="F31:G31"/>
    <mergeCell ref="H31:I31"/>
    <mergeCell ref="C34:D34"/>
    <mergeCell ref="C25:I25"/>
    <mergeCell ref="C26:I26"/>
    <mergeCell ref="C27:I27"/>
    <mergeCell ref="C28:I28"/>
    <mergeCell ref="C29:I29"/>
    <mergeCell ref="F17:G17"/>
    <mergeCell ref="C21:I21"/>
    <mergeCell ref="C22:I22"/>
    <mergeCell ref="C23:I23"/>
    <mergeCell ref="C24:I24"/>
    <mergeCell ref="C14:D14"/>
    <mergeCell ref="H14:I14"/>
    <mergeCell ref="A15:B15"/>
    <mergeCell ref="C15:I15"/>
    <mergeCell ref="F16:G16"/>
    <mergeCell ref="C7:D7"/>
    <mergeCell ref="E7:F7"/>
    <mergeCell ref="C10:I10"/>
    <mergeCell ref="C11:I11"/>
    <mergeCell ref="C13:I13"/>
    <mergeCell ref="B1:I1"/>
    <mergeCell ref="C5:D5"/>
    <mergeCell ref="E5:F5"/>
    <mergeCell ref="C6:D6"/>
    <mergeCell ref="E6:F6"/>
  </mergeCells>
  <dataValidations xWindow="280" yWindow="288" count="7">
    <dataValidation type="list" allowBlank="1" showErrorMessage="1" sqref="C17:C19 C44" xr:uid="{00000000-0002-0000-0600-000000000000}">
      <formula1>$L$7:$L$8</formula1>
      <formula2>0</formula2>
    </dataValidation>
    <dataValidation type="list" allowBlank="1" showErrorMessage="1" sqref="C7:F7" xr:uid="{00000000-0002-0000-0600-000001000000}">
      <formula1>$K$7:$K$16</formula1>
    </dataValidation>
    <dataValidation type="date" allowBlank="1" showInputMessage="1" showErrorMessage="1" error="Date outside range of our operational period." promptTitle="Soaring Safaris 2023/24 Season" prompt="Our 2023/24 season starts on Sunday 29th October 2023 and ends on Saturday 3rd Feb 2024. We accept bookings for any start and end dates within this period." sqref="E6:F6" xr:uid="{00000000-0002-0000-0600-000002000000}">
      <formula1>45228</formula1>
      <formula2>45325</formula2>
    </dataValidation>
    <dataValidation type="date" allowBlank="1" showInputMessage="1" showErrorMessage="1" error="Date outside the range of our operational period." promptTitle="Soaring Safaris 2023/24 Season" prompt="Our 2023/24 season starts on Sunday 29th October 2023 and ends on Saturday 3rd Feb 2024. We accept bookings for any start and end dates within this period." sqref="C6:D6" xr:uid="{00000000-0002-0000-0600-000003000000}">
      <formula1>45228</formula1>
      <formula2>45325</formula2>
    </dataValidation>
    <dataValidation type="date" allowBlank="1" showInputMessage="1" showErrorMessage="1" error="Date outside the range of our operational period" promptTitle="Soaring Safaris 2023/24 Season" prompt="Our 2023/24 season starts on Sunday 29th October 2023 and ends on Saturday 3rd Feb 2024. We accept bookings for any start and end dates within this period." sqref="C5:D5" xr:uid="{00000000-0002-0000-0600-000004000000}">
      <formula1>45227</formula1>
      <formula2>45325</formula2>
    </dataValidation>
    <dataValidation type="list" allowBlank="1" showInputMessage="1" showErrorMessage="1" prompt="To be able to fly a SA registered glider in South Africa you will need to submit your Glider Pilot's Licence to The South AFrican CAA. They will contact your countries CAA to confirm it's authenticity. We will send you detailed instuctions later." sqref="C16" xr:uid="{00000000-0002-0000-0600-000005000000}">
      <formula1>$L$7:$L$8</formula1>
    </dataValidation>
    <dataValidation type="date" allowBlank="1" showInputMessage="1" showErrorMessage="1" error="Date outside the range of our operational period." promptTitle="Soaring Safaris 2023/24 Season" prompt="Our 2023/24 season starts on Sunday 29th October 2023 and ends on Saturday 3rdFebruary 2023. We accept bookings for any start and end dates within this period." sqref="E5:F5" xr:uid="{00000000-0002-0000-0600-000006000000}">
      <formula1>45228</formula1>
      <formula2>45325</formula2>
    </dataValidation>
  </dataValidations>
  <hyperlinks>
    <hyperlink ref="C29" r:id="rId1" display="rbradley@telkomsa.net" xr:uid="{00000000-0004-0000-0600-000000000000}"/>
    <hyperlink ref="C58" r:id="rId2" display="camilagomez@hotmail.com" xr:uid="{00000000-0004-0000-0600-000001000000}"/>
  </hyperlinks>
  <pageMargins left="0.74803149606299213" right="0.59055118110236227" top="0.59055118110236227" bottom="0.59055118110236227" header="0.51181102362204722" footer="0.51181102362204722"/>
  <pageSetup paperSize="9" scale="94" firstPageNumber="0" orientation="portrait" horizontalDpi="300" verticalDpi="300" r:id="rId3"/>
  <headerFooter alignWithMargins="0">
    <oddFooter>&amp;R&amp;8Booking form 2010-11 v1</oddFoot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showGridLines="0" topLeftCell="A4" workbookViewId="0"/>
  </sheetViews>
  <sheetFormatPr baseColWidth="10" defaultColWidth="9" defaultRowHeight="13" x14ac:dyDescent="0.15"/>
  <sheetData/>
  <sheetProtection selectLockedCells="1" selectUnlockedCells="1"/>
  <pageMargins left="0.7" right="0.7" top="0.75" bottom="0.75" header="0.51180555555555551" footer="0.51180555555555551"/>
  <pageSetup paperSize="9" firstPageNumber="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baseColWidth="10" defaultColWidth="9" defaultRowHeight="13"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GPL Application</vt:lpstr>
      <vt:lpstr>Flying Account</vt:lpstr>
      <vt:lpstr>Flights</vt:lpstr>
      <vt:lpstr>Booking Form</vt:lpstr>
      <vt:lpstr>Sheet1</vt:lpstr>
      <vt:lpstr>Sheet2</vt:lpstr>
      <vt:lpstr>'GPL Application'!_Toc76984162</vt:lpstr>
      <vt:lpstr>'GPL Application'!_Toc78770384</vt:lpstr>
      <vt:lpstr>'Booking Form'!Print_Area</vt:lpstr>
      <vt:lpstr>Flights!Print_Area</vt:lpstr>
      <vt:lpstr>'GPL Application'!Print_Area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Bradley</dc:creator>
  <cp:lastModifiedBy>Shaun Lapworth</cp:lastModifiedBy>
  <cp:lastPrinted>2023-07-03T11:04:20Z</cp:lastPrinted>
  <dcterms:created xsi:type="dcterms:W3CDTF">2020-05-07T11:41:43Z</dcterms:created>
  <dcterms:modified xsi:type="dcterms:W3CDTF">2023-07-20T08:44:04Z</dcterms:modified>
</cp:coreProperties>
</file>